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30" windowWidth="11715" windowHeight="6390"/>
  </bookViews>
  <sheets>
    <sheet name="รายรับ " sheetId="33" r:id="rId1"/>
    <sheet name="จ่าย" sheetId="37" r:id="rId2"/>
    <sheet name="Sheet1" sheetId="39" r:id="rId3"/>
  </sheets>
  <definedNames>
    <definedName name="_xlnm.Print_Titles" localSheetId="1">จ่าย!$1:$5</definedName>
    <definedName name="_xlnm.Print_Titles" localSheetId="0">'รายรับ '!$1:$6</definedName>
  </definedNames>
  <calcPr calcId="144525"/>
</workbook>
</file>

<file path=xl/calcChain.xml><?xml version="1.0" encoding="utf-8"?>
<calcChain xmlns="http://schemas.openxmlformats.org/spreadsheetml/2006/main">
  <c r="G47" i="33" l="1"/>
  <c r="G46" i="33"/>
  <c r="G44" i="33" s="1"/>
  <c r="E46" i="33"/>
  <c r="G45" i="33"/>
  <c r="E44" i="33"/>
  <c r="G43" i="33"/>
  <c r="E43" i="33"/>
  <c r="E42" i="33"/>
  <c r="D42" i="33"/>
  <c r="G42" i="33" s="1"/>
  <c r="G41" i="33"/>
  <c r="E40" i="33"/>
  <c r="G40" i="33" s="1"/>
  <c r="G39" i="33"/>
  <c r="E39" i="33"/>
  <c r="E38" i="33"/>
  <c r="G38" i="33" s="1"/>
  <c r="G37" i="33"/>
  <c r="E37" i="33"/>
  <c r="G36" i="33"/>
  <c r="E35" i="33"/>
  <c r="G35" i="33" s="1"/>
  <c r="E34" i="33"/>
  <c r="G34" i="33" s="1"/>
  <c r="E33" i="33"/>
  <c r="G33" i="33" s="1"/>
  <c r="E32" i="33"/>
  <c r="G32" i="33" s="1"/>
  <c r="E31" i="33"/>
  <c r="G31" i="33" s="1"/>
  <c r="E30" i="33"/>
  <c r="G30" i="33" s="1"/>
  <c r="E29" i="33"/>
  <c r="G29" i="33" s="1"/>
  <c r="D28" i="33"/>
  <c r="G26" i="33"/>
  <c r="E26" i="33"/>
  <c r="E25" i="33"/>
  <c r="E24" i="33" s="1"/>
  <c r="G24" i="33" s="1"/>
  <c r="D24" i="33"/>
  <c r="E23" i="33"/>
  <c r="G23" i="33" s="1"/>
  <c r="D22" i="33"/>
  <c r="G20" i="33"/>
  <c r="E20" i="33"/>
  <c r="E19" i="33"/>
  <c r="G19" i="33" s="1"/>
  <c r="D19" i="33"/>
  <c r="E18" i="33"/>
  <c r="G18" i="33" s="1"/>
  <c r="E17" i="33"/>
  <c r="G17" i="33" s="1"/>
  <c r="E16" i="33"/>
  <c r="G16" i="33" s="1"/>
  <c r="E15" i="33"/>
  <c r="G15" i="33" s="1"/>
  <c r="E14" i="33"/>
  <c r="G14" i="33" s="1"/>
  <c r="G13" i="33"/>
  <c r="D12" i="33"/>
  <c r="E11" i="33"/>
  <c r="G11" i="33" s="1"/>
  <c r="E10" i="33"/>
  <c r="G10" i="33" s="1"/>
  <c r="E9" i="33"/>
  <c r="G9" i="33" s="1"/>
  <c r="D8" i="33"/>
  <c r="D7" i="33"/>
  <c r="F15" i="39"/>
  <c r="F13" i="39"/>
  <c r="F12" i="39"/>
  <c r="F11" i="39"/>
  <c r="F10" i="39"/>
  <c r="F9" i="39"/>
  <c r="F8" i="39"/>
  <c r="F7" i="39"/>
  <c r="F6" i="39"/>
  <c r="F16" i="39" s="1"/>
  <c r="E22" i="33" l="1"/>
  <c r="G22" i="33" s="1"/>
  <c r="G25" i="33"/>
  <c r="E28" i="33"/>
  <c r="G28" i="33" s="1"/>
  <c r="E8" i="33"/>
  <c r="E7" i="33" s="1"/>
  <c r="E48" i="33" s="1"/>
  <c r="E12" i="33"/>
  <c r="G12" i="33" s="1"/>
  <c r="D48" i="33"/>
  <c r="G8" i="33" l="1"/>
  <c r="G48" i="33"/>
  <c r="G7" i="33"/>
</calcChain>
</file>

<file path=xl/sharedStrings.xml><?xml version="1.0" encoding="utf-8"?>
<sst xmlns="http://schemas.openxmlformats.org/spreadsheetml/2006/main" count="1055" uniqueCount="292">
  <si>
    <t xml:space="preserve"> -</t>
  </si>
  <si>
    <t>เงินช่วยเหลือการศึกษาบุตร</t>
  </si>
  <si>
    <t>ค่าตอบแทน</t>
  </si>
  <si>
    <t>ค่าใช้สอย</t>
  </si>
  <si>
    <t>รายจ่ายเพื่อให้ได้มาซึ่งบริการ</t>
  </si>
  <si>
    <t xml:space="preserve"> </t>
  </si>
  <si>
    <t>ค่าวัสดุ</t>
  </si>
  <si>
    <t>ค่าครุภัณฑ์</t>
  </si>
  <si>
    <t>ค่าที่ดินและสิ่งก่อสร้าง</t>
  </si>
  <si>
    <t>รายจ่ายตามข้อผูกพัน</t>
  </si>
  <si>
    <t>เงินสมทบกองทุนประกันสังคม</t>
  </si>
  <si>
    <t>รายการ</t>
  </si>
  <si>
    <t>ประมาณการ</t>
  </si>
  <si>
    <t>รายรับจริง</t>
  </si>
  <si>
    <t xml:space="preserve"> +</t>
  </si>
  <si>
    <t>สูง</t>
  </si>
  <si>
    <t>ต่ำ</t>
  </si>
  <si>
    <t>หมวดภาษีอากร</t>
  </si>
  <si>
    <t>ภาษีโรงเรือนและที่ดิน</t>
  </si>
  <si>
    <t>-</t>
  </si>
  <si>
    <t>ภาษีบำรุงท้องที่</t>
  </si>
  <si>
    <t>ภาษีป้าย</t>
  </si>
  <si>
    <t>ภาษีสุรา</t>
  </si>
  <si>
    <t>ภาษีสรรพสามิต</t>
  </si>
  <si>
    <t>หมวดค่าธรรมเนียม ค่าปรับและใบอนุญาต</t>
  </si>
  <si>
    <t>หมวดรายได้จากทรัพย์สิน</t>
  </si>
  <si>
    <t>ดอกเบี้ยเงินฝากธนาคาร</t>
  </si>
  <si>
    <t>หมวดรายได้เบ็ดเตล็ด</t>
  </si>
  <si>
    <t>ค่าขายแแบบแปลน</t>
  </si>
  <si>
    <t>ธุรกิจเฉพาะ</t>
  </si>
  <si>
    <t>ค่าภาคหลวงแร่</t>
  </si>
  <si>
    <t>ค่าภาคหลวงปิโตรเลียม</t>
  </si>
  <si>
    <t>ค่าตอบแทนการปฏิบัติงานนอกเวลาราชการ</t>
  </si>
  <si>
    <t>เงินเดือนพนักงาน</t>
  </si>
  <si>
    <t>ค่าจ้างลูกจ้างประจำ</t>
  </si>
  <si>
    <t>หมวดภาษีจัดสรร</t>
  </si>
  <si>
    <t>1.  รายได้จัดเก็บเอง</t>
  </si>
  <si>
    <t>2.  รายได้ที่รัฐบาลเก็บแล้วจัดสรรให้</t>
  </si>
  <si>
    <t>รวมรายได้ (1) + (2) + (3)</t>
  </si>
  <si>
    <t>ค่าเช่าบ้าน</t>
  </si>
  <si>
    <t>รวม</t>
  </si>
  <si>
    <t>โครงการ</t>
  </si>
  <si>
    <t>รายจ่ายเกี่ยวกับการรับรองและพิธีการ</t>
  </si>
  <si>
    <t>เบี้ยยังชีพผู้ป่วยเอดส์</t>
  </si>
  <si>
    <t>ค่าไฟฟ้า</t>
  </si>
  <si>
    <t>ครุภัณฑ์สำนักงาน</t>
  </si>
  <si>
    <t>ค่าสาธารณูปโภค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</si>
  <si>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</si>
  <si>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</si>
  <si>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</si>
  <si>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รายได้จากสาธารณูปโภคและการพาณิชย์</t>
  </si>
  <si>
    <t>ภาษีมูลค่าเพิ่ม 1 ใน 9</t>
  </si>
  <si>
    <t>เงินเดือน (ฝ่ายประจำ)</t>
  </si>
  <si>
    <t>วัสดุวิทยาศาสตร์หรือการแพทย์</t>
  </si>
  <si>
    <t>วัสดุเครื่องแต่งกาย</t>
  </si>
  <si>
    <t>ค่าบำรุงรักษาและปรับปรุงที่ดินและสิ่งก่อสร้าง</t>
  </si>
  <si>
    <t>เงินอุดหนุน</t>
  </si>
  <si>
    <t>เงินอุดหนุนส่วนราชการ</t>
  </si>
  <si>
    <t>เงินอุดหนุนกิจการที่เป็นสาธารณประโยชน์</t>
  </si>
  <si>
    <t>วัสดุกีฬา</t>
  </si>
  <si>
    <t>ค่าก่อสร้างสิ่งสาธารณูปโภค</t>
  </si>
  <si>
    <t>หมวดรายได้จากสาธารณูปโภคและการพาณิชย์</t>
  </si>
  <si>
    <t>รายได้เบ็ดเตล็ดอื่น ๆ</t>
  </si>
  <si>
    <t>ภาษีมูลค่าเพิ่มตาม พ.ร.บ.กำหนดแผนฯ</t>
  </si>
  <si>
    <t>เงินที่เก็บตามกฎหมายว่าด้วยอุทยานแห่งชาติ</t>
  </si>
  <si>
    <t>3.  หมวดเงินอุดหนุน</t>
  </si>
  <si>
    <t>4.  หมวดเงินอุดหนุนระบุวัตถุประสงค์</t>
  </si>
  <si>
    <t>วัสดุงานบ้านงานครัว</t>
  </si>
  <si>
    <t>งานระดับก่อนวัยเรียนและประถมศึกษา</t>
  </si>
  <si>
    <t>ครุภัณฑ์อื่น</t>
  </si>
  <si>
    <t>งบกลาง</t>
  </si>
  <si>
    <t>องค์การบริหารส่วนตำบลเขาพระทอง อำเภอชะอวด จังหวัดนครศรีธรรมราช</t>
  </si>
  <si>
    <t>หมายเหตุ 1</t>
  </si>
  <si>
    <t>เงินประจำตำแหน่ง</t>
  </si>
  <si>
    <t>เงินเดือนนายก/รองนายก</t>
  </si>
  <si>
    <t>วัสดุโฆษณาและเผยแพร่</t>
  </si>
  <si>
    <t>วัสดุยานพาหนะและขนส่ง</t>
  </si>
  <si>
    <t>ค่าบำรุงรักษาและซ่อมแซม</t>
  </si>
  <si>
    <t>วัสดุสำนักงาน</t>
  </si>
  <si>
    <t>วัสดุคอมพิวเตอร์</t>
  </si>
  <si>
    <t>โครงการอบรมและรณรงค์การป้องกันโรคพิษสุนัขบ้า</t>
  </si>
  <si>
    <t>ค่าบำรุงรักษาและปรับปรุงครุภัณฑ์</t>
  </si>
  <si>
    <t>+</t>
  </si>
  <si>
    <t>ค่าธรรมเนียนใช้น้ำบาดาล</t>
  </si>
  <si>
    <t>ภาษียาสูบ</t>
  </si>
  <si>
    <t>เงินอุดหนุนระบุวัตถุประสงค์เพื่อพัฒนาประเทศ</t>
  </si>
  <si>
    <t>รายงานยอดงบประมาณคงเหลือ</t>
  </si>
  <si>
    <t>องค์การบริหารส่วนตำบลเขาพระทอง</t>
  </si>
  <si>
    <t>อำเภอชะอวด  จังหวัดนครศรีธรรมราช</t>
  </si>
  <si>
    <t>งาน</t>
  </si>
  <si>
    <t>หมวดรายจ่าย</t>
  </si>
  <si>
    <t>ประเภทรายจ่าย</t>
  </si>
  <si>
    <t>งบประมาณอนุมัติ
(บาท)</t>
  </si>
  <si>
    <t>โอนเพิ่ม
(บาท)</t>
  </si>
  <si>
    <t>โอนลด
(บาท)</t>
  </si>
  <si>
    <t>ผูกพัน
(บาท)</t>
  </si>
  <si>
    <t>เบิกจ่าย
(บาท)</t>
  </si>
  <si>
    <t>งบประมาณคงเหลือ
(บาท)</t>
  </si>
  <si>
    <t>งานบริหารทั่วไป</t>
  </si>
  <si>
    <t>เงินเดือน (ฝ่ายการเมือง)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</si>
  <si>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</si>
  <si>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</si>
  <si>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เงินค่าตอบแทนสมาชิกสภาองค์กรปกครองส่วนท้องถิ่น</t>
  </si>
  <si>
    <t>รวมหมวดเงินเดือน (ฝ่ายการเมือง)</t>
  </si>
  <si>
    <t>ค่าตอบแทนพนักงานจ้าง</t>
  </si>
  <si>
    <t>รวมหมวดเงินเดือน (ฝ่ายประจำ)</t>
  </si>
  <si>
    <t>ค่าตอบแทนผู้ปฏิบัติราชการอันเป็นประโยชน์แก่องค์กรปกครองส่วนท้องถิ่น</t>
  </si>
  <si>
    <t>รวมหมวดค่าตอบแทน</t>
  </si>
  <si>
    <t>รายจ่ายเกี่ยวเนื่องกับการปฏิบัติราชการที่ไม่เข้าลักษณะรายจ่ายหมวดอื่นๆ</t>
  </si>
  <si>
    <t>ค่าใช้จ่ายในการเดินทางไปราชการ</t>
  </si>
  <si>
    <t>ค่าใช้จ่ายในการรับวารสารและหนังสือพิมพ์</t>
  </si>
  <si>
    <t>ค่าใช้จ่ายในการเลือกตั้ง</t>
  </si>
  <si>
    <t>ค่าพวงมาลัย ช่อดอกไม้ กระเช้าดอกไม้ และพวงมาลา</t>
  </si>
  <si>
    <t>โครงการจัดงานวันท้องถิ่นไทย</t>
  </si>
  <si>
    <t>โครงการจัดทำแผนชุมชนสู่การพัฒนาท้องถิ่น</t>
  </si>
  <si>
    <t>โครงการฝึกอมรมเพื่อเพิ่มประสิทธิภาพการทำงานของบุคลากร</t>
  </si>
  <si>
    <t>รวมหมวดค่าใช้สอย</t>
  </si>
  <si>
    <t>วัสดุไฟฟ้าและวิทยุ</t>
  </si>
  <si>
    <t>วัสดุก่อสร้าง</t>
  </si>
  <si>
    <t>วัสดุเชื้อเพลิงและหล่อลื่น</t>
  </si>
  <si>
    <t>รวมหมวดค่าวัสดุ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</si>
  <si>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</si>
  <si>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</si>
  <si>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</si>
  <si>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รวมหมวดค่าสาธารณูปโภค</t>
  </si>
  <si>
    <t>ครุภัณฑ์โฆษณาและเผยแพร่</t>
  </si>
  <si>
    <t>รวมหมวดค่าครุภัณฑ์</t>
  </si>
  <si>
    <t>รวมหมวดค่าที่ดินและสิ่งก่อสร้าง</t>
  </si>
  <si>
    <t>รายจ่ายอื่น</t>
  </si>
  <si>
    <t>รวมหมวดรายจ่ายอื่น</t>
  </si>
  <si>
    <t>เงินอุดหนุนองค์กรปกครองส่วนท้องถิ่น</t>
  </si>
  <si>
    <t>รวมหมวดเงินอุดหนุน</t>
  </si>
  <si>
    <t>รวมงานบริหารทั่วไป</t>
  </si>
  <si>
    <t>งานบริหารงานคลัง</t>
  </si>
  <si>
    <t>เงินเพิ่มต่าง ๆของพนักงานจ้าง</t>
  </si>
  <si>
    <t>รวมงานบริหารงานคลัง</t>
  </si>
  <si>
    <t>งานบริหารทั่วไปเกี่ยวกับการรักษาความสงบภายใน</t>
  </si>
  <si>
    <t>-ค่าใช้จ่ายในการเดินทางไปราชการ</t>
  </si>
  <si>
    <t>รวมงานบริหารทั่วไปเกี่ยวกับการรักษาความสงบภายใน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</si>
  <si>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</si>
  <si>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วัสดุอื่น</t>
  </si>
  <si>
    <t>รวมงานป้องกันภัยฝ่ายพลเรือนและระงับอัคคีภัย</t>
  </si>
  <si>
    <t>งานบริหารทั่วไปเกี่ยวกับการศึกษา</t>
  </si>
  <si>
    <t>รวมงานบริหารทั่วไปเกี่ยวกับการศึกษา</t>
  </si>
  <si>
    <t>โครงการจัดงานวันเด็กแห่งชาติ</t>
  </si>
  <si>
    <t>โครงการจัดงานวันบัณฑิตน้อย</t>
  </si>
  <si>
    <t>โครงการสนับสนุนค่าใช้จ่ายการบริหารสถานศึกษา</t>
  </si>
  <si>
    <t>ค่าอาหารเสริม (นม)</t>
  </si>
  <si>
    <t>รวมงานระดับก่อนวัยเรียนและประถมศึกษา</t>
  </si>
  <si>
    <t>งานสวัสดิการสังคมและสังคมสงเคราะห์</t>
  </si>
  <si>
    <t>รวมงานสวัสดิการสังคมและสังคมสงเคราะห์</t>
  </si>
  <si>
    <t>งานบริหารทั่วไปเกี่ยวกับเคหะและชุมชน</t>
  </si>
  <si>
    <t>รวมงานบริหารทั่วไปเกี่ยวกับเคหะและชุมชน</t>
  </si>
  <si>
    <t>งานไฟฟ้าถนน</t>
  </si>
  <si>
    <t>รวมงานไฟฟ้าถนน</t>
  </si>
  <si>
    <t>งานกีฬาและนันทนาการ</t>
  </si>
  <si>
    <t>โครงการกีฬาสานสัมพันธ์องค์กรปกครองส่วนท้องถิ่น</t>
  </si>
  <si>
    <t>รวมงานกีฬาและนันทนาการ</t>
  </si>
  <si>
    <t>งานศาสนาวัฒนธรรมท้องถิ่น</t>
  </si>
  <si>
    <t>โครงการทำบุญตักบาตรส่งท้ายปีเก่าต้อนรับปีใหม่</t>
  </si>
  <si>
    <t>รวมงานศาสนาวัฒนธรรมท้องถิ่น</t>
  </si>
  <si>
    <t>งานอนุรักษ์แหล่งน้ำและป่าไม้</t>
  </si>
  <si>
    <t>วัสดุการเกษตร</t>
  </si>
  <si>
    <t>รวมงานอนุรักษ์แหล่งน้ำและป่าไม้</t>
  </si>
  <si>
    <t>งานกิจการประปา</t>
  </si>
  <si>
    <t>รวมงานกิจการประปา</t>
  </si>
  <si>
    <t>สำรองจ่าย</t>
  </si>
  <si>
    <t>เงินสมทบกองทุนบำเหน็จบำนาญข้าราชการส่วนท้องถิ่น (กบท.)</t>
  </si>
  <si>
    <t>รวมหมวดงบกลาง</t>
  </si>
  <si>
    <t>รวมงบกลาง</t>
  </si>
  <si>
    <t>รวมทั้งหมด</t>
  </si>
  <si>
    <t>เงินค่าตอบแทนเลขานุการ/ที่ปรึกษานายกเทศมนตรี นายกองค์การบริหารส่วนตำบล</t>
  </si>
  <si>
    <t>รหัสบัญชี</t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</si>
  <si>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</si>
  <si>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</si>
  <si>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ภาษีและค่าธรรมเนียมรถยนต์และล้อเลื่อน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</si>
  <si>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</si>
  <si>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</si>
  <si>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/>
  </si>
  <si>
    <t>โครงการจ้างเหมาบริการรักษาความปลอดภัยสถานที่ราชการ(องค์การบริหารส่วนตำบลเขาพระทอง)</t>
  </si>
  <si>
    <t>โครงการบริหารจัดการระบบการแพทย์ฉุกเฉิน</t>
  </si>
  <si>
    <t>โครงการให้การช่วยเหลือผู้ประสบภัยธรรมชาติในพื้นที่ตำบล</t>
  </si>
  <si>
    <t>ครุภัณฑ์การเกษตร</t>
  </si>
  <si>
    <t>โครงการจัดงานวันแม่แห่งชาติ</t>
  </si>
  <si>
    <t>ครุภัณฑ์ไฟฟ้าและวิทยุ</t>
  </si>
  <si>
    <t>ค่าจัดซื้อเครื่องเล่นสนามกลางแจ้งของศูนย์พัฒนาเด็กเล็ก</t>
  </si>
  <si>
    <t>ครุภัณฑ์ยานพาหนะและขนส่ง</t>
  </si>
  <si>
    <t>งานส่งเสริมและสนับสนุนความเข้มแข็งชุมชน</t>
  </si>
  <si>
    <t>รวมงานส่งเสริมและสนับสนุนความเข้มแข็งชุมชน</t>
  </si>
  <si>
    <t>โครงการแข่งขันกีฬาต้านยาเสพติด "เขาพระทองเกมส์"</t>
  </si>
  <si>
    <t>โครงการงานประเพณีชักพระ</t>
  </si>
  <si>
    <t>โครงการจัดกิจกรรมประเพณีมาฆบูชาแห่ผ้าขึ้นธาตุ</t>
  </si>
  <si>
    <t>โครงการจัดกิจกรรมประเพณีหมผ้าพระ</t>
  </si>
  <si>
    <t>โครงการจัดกิจกรรมประเพณีแห่เทียนพรรษา</t>
  </si>
  <si>
    <t>โครงการจัดงานประเพณีวันลอยกระทง</t>
  </si>
  <si>
    <t>โครงการจัดงานประเพณีสงกรานต์  รดน้ำขอพรผู้สูงอายุ</t>
  </si>
  <si>
    <t>โครงการร่วมงานดอกจูดบาน  กาชาดและของดีเมืองชะอวด</t>
  </si>
  <si>
    <t>ค่าใบอนุญาตประกอบการค้าสำหรับกิจการที่เป็นอันตรายต่อสุขภาพ</t>
  </si>
  <si>
    <t>ค่าภาคหลวงและค่าธรรมเนียมตามกฎหมายว่าด้วยป่าไม้</t>
  </si>
  <si>
    <t>ค่าธรรมเนียมจดทะเบียนสิทธิและนิติกรรมตามประมวลกฎหมายที่ดิน</t>
  </si>
  <si>
    <t>โครงการจัดงานเฉลิมพระเกียรติพระบาทสมเด็จพระเจ้าอยู่หัว  เนื่องในโอกาสวันเฉลิมพระชนมพรรษา  5  ธันวาคม  2559</t>
  </si>
  <si>
    <t>โครงการจัดเวทีประชาคมหมู่บ้าน/ตำบล</t>
  </si>
  <si>
    <t>จัดซื้อเครื่องถ่ายเอกสาร</t>
  </si>
  <si>
    <t>จัดซื้อเครื่องปรับอากาศ(แอร์)สำนักงาน</t>
  </si>
  <si>
    <t>จัดซื้อชุดรับแขกสำนักงาน</t>
  </si>
  <si>
    <t>จัดซื้อตู้เก็บเอกสารชนิด 4 ชั้น</t>
  </si>
  <si>
    <t>จัดซื้อตู้เหล็กเก็บเอกสาร  ชนิดสองประตูเปิดปิด</t>
  </si>
  <si>
    <t>จัดซื้อเครื่องฉีดน้ำแรงดันสูง</t>
  </si>
  <si>
    <t>โครงการติดตั้งกล้องวงจรปิด</t>
  </si>
  <si>
    <t>ครุภัณฑ์งานบ้านงานครัว</t>
  </si>
  <si>
    <t>จัดซื้อเครื่องตัดหญ้า (แบบข้อแข็ง)</t>
  </si>
  <si>
    <t>ครุภัณฑ์กีฬา</t>
  </si>
  <si>
    <t>จัดซื้อเครื่องออกกำลังกายกลางแจ้ง</t>
  </si>
  <si>
    <t>ครุภัณฑ์คอมพิวเตอร์</t>
  </si>
  <si>
    <t>จัดซื้อครุภัณฑ์คอมพิวเตอร์โน๊ตบุก</t>
  </si>
  <si>
    <t>โครงการปรับปรุงภูมิทัศน์บริเวณที่ทำการองค์การบริหารส่วนตำบลเขาพระทอง</t>
  </si>
  <si>
    <t>-โครงการปรับปรุงแผนที่ภาษีและทะเบียนทรัพย์สิน</t>
  </si>
  <si>
    <t>-โครงการอบรมให้ความรู้ประชาชนเกี่ยวกับผู้เสียภาษี</t>
  </si>
  <si>
    <t>จัดซื้อเครื่องปรับอากาศ (แอร์)สำนักงาน</t>
  </si>
  <si>
    <t>จัดซื้อครุภัณฑ์คอมพิวเตอร์</t>
  </si>
  <si>
    <t>จัดซื้อปริ้นเตอร์ (เครื่องพิมพ์) เลเซอร์ /ชนิด LED ขาวดำ</t>
  </si>
  <si>
    <t>โครงการติดตั้งเป้ายเตือนจรา  เขตชุมชน</t>
  </si>
  <si>
    <t>โครงการเพื่อนร่วมเดินทางในช่วงเทศกาลปี่ใหม่และเทศกาลสงกรานต์</t>
  </si>
  <si>
    <t>ครุภัณฑ์เครื่องดับเพลิง</t>
  </si>
  <si>
    <t>จัดซื้อถังดับเพลิงเคมี</t>
  </si>
  <si>
    <t>- ค่าพาหนะนำส่งเด็กไปสถานพยาบาล</t>
  </si>
  <si>
    <t>-ค่าจ้างเหมาพี่เลี้ยงเด็กเล็ก</t>
  </si>
  <si>
    <t>จัดซื้อเครื่องปรับอากาศ</t>
  </si>
  <si>
    <t>จัดซื้อโต๊ะพร้อมเก้าอี้ ระดับ 3</t>
  </si>
  <si>
    <t>จัดซื้อโต๊ะพับเอนกประสงค์พร้อมเก้าอี้สำหรับเด็ก</t>
  </si>
  <si>
    <t>จัดซื้อพัดลมติดผนัง (ชนิดโคจร)</t>
  </si>
  <si>
    <t>จัดซื้อลิ้นชักพลาสติก ชนิด 4 ชั้น</t>
  </si>
  <si>
    <t>จัดซื้อเครื่องเสียงเคลื่อนที่</t>
  </si>
  <si>
    <t>ค่าก่อสร้างสิ่งสาธารณูปการ</t>
  </si>
  <si>
    <t>โครงการก่อสร้างเสาธงชาติศูนย์พัฒนาเด็กเล็กบ้านทุ่งโชน</t>
  </si>
  <si>
    <t>โครงการต่อเติมอาคารศูนย์พัฒนาเด็กชุมชนวัดเขาลำปะ</t>
  </si>
  <si>
    <t>ปรับปรุง  แซ่มแซมศูนย์พัฒนาเด็กเล็ก และปรับปรุงภูมิทัศน์ศูนย์พัฒนาเด็กเล็ก  สังกัด  อบต.เขาพระทอง</t>
  </si>
  <si>
    <t>งานบริการสาธารณสุขและงานสาธารณสุขอื่น</t>
  </si>
  <si>
    <t>โครงการจัดซื้อชุดคัดแยกขยะ</t>
  </si>
  <si>
    <t>โครงการชุมชนปลอดขยะ</t>
  </si>
  <si>
    <t>รวมงานบริการสาธารณสุขและงานสาธารณสุขอื่น</t>
  </si>
  <si>
    <t>เงินเพิ่มต่าง ๆ ของพนักงาน</t>
  </si>
  <si>
    <t>จัดซื้อตู้เหล็กเก็บเอกสารชนิดสองประตูเปิดปิด</t>
  </si>
  <si>
    <t>จัดซื้อตู้เหล็กขนาด 4 ลิ้นชัก</t>
  </si>
  <si>
    <t>จัดซื้อโต๊ะทำงานพร้อมเก้าอี้ ระดับ 1-2</t>
  </si>
  <si>
    <t>ก่อสร้างตลาดชุมชนบ้านเขาพระทอง</t>
  </si>
  <si>
    <t>ก่อสร้างถนน ค.ส.ล. สายเขากอย ม.3 – ชายคลอง ม.4</t>
  </si>
  <si>
    <t>ก่อสร้างถนน ค.ส.ล. สายสามแยกเขาพระทอง ม.3 – เขาลำปะ ม.2</t>
  </si>
  <si>
    <t>ก่อสร้างถนน ค.ส.ล. สายสามแยกหน้าวัดเขาพระทอง ม.1 -บ้านทุ่งไม้ไผ่ ม.5 –สามแยกโรงรม ม.6</t>
  </si>
  <si>
    <t>ก่อสร้างถนน ค.ส.ล. สายสามแยกหนำสองชั้น –หน้าโตน ม.6</t>
  </si>
  <si>
    <t>ก่อสร้างถนน ค.ส.ล. สายหลังโรงเรียนบ้านทุ่งไม้ไผ่ – สามแยกพัฒนา ม.5</t>
  </si>
  <si>
    <t>ก่อสร้างถนน ค.ส.ล. สายห้วยยวน – ควนลาภ ม.7</t>
  </si>
  <si>
    <t>ก่อสร้างศาลาเอนกประสงค์ ม.3</t>
  </si>
  <si>
    <t>ก่อสร้างห้องสุขา</t>
  </si>
  <si>
    <t>ปรับปรุงถนนสายเกาะสะท้อน – บ้านนายสัมผัส  ม.3</t>
  </si>
  <si>
    <t>ปรับปรุงถนนสายใสยิ้ว – ชลประทาน ม.3</t>
  </si>
  <si>
    <t>โครงการจัดอบรม/กิจกรรมเสริมสร้างความรู้เกี่ยวกับประชาธิปไตยและการมีส่วนร่วมของประชาชนในท้องถิ่น</t>
  </si>
  <si>
    <t>โครงการพัฒนาศักยภาพสภาเด็กและเยาวชน</t>
  </si>
  <si>
    <t>โครงการส่งเสริมด้านเศรษฐกิจพอเพียง</t>
  </si>
  <si>
    <t>โครงการสนับสนุนส่งเสริมสถาบันครอบครัว/ศูนย์พัฒนาครอบครัว</t>
  </si>
  <si>
    <t>โครงการอบรมให้ความรู้และรณรงค์การป้องกันโรคเอดส์และโรคอุบัติใหม่</t>
  </si>
  <si>
    <t>โครงการจัดส่งนักกีฬา  ทีมกีฬา  เข้าร่วมแข่งขันกีฬา  ที่หน่วยงานอื่นจัดขึ้น</t>
  </si>
  <si>
    <t>โครงการจัดส่งนักกีฬา นักกรีฑา เยาวชน  ประชาชน  ร่วมแข่งขันกีฬา  กรีฑาอำเภอชะอวด</t>
  </si>
  <si>
    <t>โครงการฝึกทักษะกีฬาฟุตบอลเพื่อเด็กและเยาวชน</t>
  </si>
  <si>
    <t>โครงการร่วมการจัดการแข่งขันกีฬา  กรีฑาประชาชน  เยาวชน ระดับอำเภอ</t>
  </si>
  <si>
    <t>โครงการส่งเสริมสนับสนุนประเพณีท้องถิ่นประจำปีของจังหวัดนครศรีธรรมราช (งานเดือนสิบ)</t>
  </si>
  <si>
    <t>โครงการอนุรักษ์ศิลปะพื้นบ้านและวัฒนธรรมท้องถิ่น</t>
  </si>
  <si>
    <t>โครงการอบรมศิลธรรม  จริยธรรม  ให้แก่  เด็กนักเรียน  เยาวชน</t>
  </si>
  <si>
    <t>โครงการปลูกหญ้าแฝกตามแนวพระราชดำริ</t>
  </si>
  <si>
    <t>โครงการสามวัยใสใจสิ่งแวดล้อม</t>
  </si>
  <si>
    <t>จัดซื้อปั๊มน้ำบาดาล  ซับเมอร์ส</t>
  </si>
  <si>
    <t>เบี้ยยังชีพผู้สูงอายุ</t>
  </si>
  <si>
    <t>เบี้ยยังชีพคนพิการ</t>
  </si>
  <si>
    <t>รายจ่ายค้างจ่าย</t>
  </si>
  <si>
    <t>แผนงาน</t>
  </si>
  <si>
    <t>หมวด</t>
  </si>
  <si>
    <t>จำนวนเงิน</t>
  </si>
  <si>
    <t>เงินสมทบประกันสังคม</t>
  </si>
  <si>
    <t>แผนงานบริหารงานทั่วไป</t>
  </si>
  <si>
    <t>ค่าตอบแทนผู้ปฏิบัติราชการอันเป็นประโยชน์ฯ</t>
  </si>
  <si>
    <t>แผนงานการศึกษา</t>
  </si>
  <si>
    <t>งานบริหารงานทั่วไปเกี่ยวกับการศึกษา</t>
  </si>
  <si>
    <t>แผนงานเคหะและชุมชน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</si>
  <si>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</si>
  <si>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</si>
  <si>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</si>
  <si>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</si>
  <si>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</si>
  <si>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</si>
  <si>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>รายละเอียดรายรับ</t>
  </si>
  <si>
    <t>ประจำเดือนมิถุนายน ปีงบประมาณ พ.ศ.2560</t>
  </si>
  <si>
    <t>ประจำไตรมาสที่ 3 ตั้งแต่เมษายน - มิถุนายน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</si>
</sst>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1041E]#,##0.00;\-#,##0.00"/>
    <numFmt numFmtId="188" formatCode="#,##0.00_ ;\-#,##0.00\ 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5"/>
      <name val="Angsana New"/>
      <family val="1"/>
    </font>
    <font>
      <sz val="14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sz val="9"/>
      <color rgb="FF000000"/>
      <name val="Microsoft Sans Serif"/>
    </font>
    <font>
      <sz val="11"/>
      <name val="Tahoma"/>
    </font>
    <font>
      <sz val="8"/>
      <color rgb="FF000000"/>
      <name val="Microsoft Sans Serif"/>
    </font>
    <font>
      <sz val="8"/>
      <color rgb="FF0000FF"/>
      <name val="Microsoft Sans Serif"/>
    </font>
    <font>
      <sz val="8"/>
      <color rgb="FFFF0000"/>
      <name val="Microsoft Sans Serif"/>
    </font>
    <font>
      <b/>
      <sz val="8"/>
      <color rgb="FF000000"/>
      <name val="Microsoft Sans Serif"/>
    </font>
    <font>
      <b/>
      <sz val="8"/>
      <color rgb="FFFF0000"/>
      <name val="Microsoft Sans Serif"/>
    </font>
    <font>
      <b/>
      <sz val="12"/>
      <color rgb="FF000000"/>
      <name val="Microsoft Sans Serif"/>
    </font>
    <font>
      <sz val="12"/>
      <color rgb="FF000000"/>
      <name val="Microsoft Sans Serif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u/>
      <sz val="15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8" xfId="0" applyFont="1" applyFill="1" applyBorder="1"/>
    <xf numFmtId="43" fontId="6" fillId="0" borderId="7" xfId="0" applyNumberFormat="1" applyFont="1" applyFill="1" applyBorder="1"/>
    <xf numFmtId="0" fontId="7" fillId="0" borderId="0" xfId="0" applyFont="1" applyFill="1"/>
    <xf numFmtId="0" fontId="8" fillId="0" borderId="3" xfId="0" applyFont="1" applyFill="1" applyBorder="1"/>
    <xf numFmtId="43" fontId="9" fillId="0" borderId="1" xfId="1" applyNumberFormat="1" applyFont="1" applyFill="1" applyBorder="1"/>
    <xf numFmtId="49" fontId="9" fillId="0" borderId="1" xfId="0" applyNumberFormat="1" applyFont="1" applyFill="1" applyBorder="1" applyAlignment="1">
      <alignment horizontal="center"/>
    </xf>
    <xf numFmtId="43" fontId="9" fillId="0" borderId="1" xfId="0" applyNumberFormat="1" applyFont="1" applyFill="1" applyBorder="1"/>
    <xf numFmtId="43" fontId="4" fillId="0" borderId="0" xfId="0" applyNumberFormat="1" applyFont="1" applyFill="1"/>
    <xf numFmtId="0" fontId="4" fillId="0" borderId="3" xfId="0" applyFont="1" applyFill="1" applyBorder="1"/>
    <xf numFmtId="43" fontId="4" fillId="0" borderId="2" xfId="1" applyNumberFormat="1" applyFont="1" applyFill="1" applyBorder="1"/>
    <xf numFmtId="49" fontId="4" fillId="0" borderId="3" xfId="0" applyNumberFormat="1" applyFont="1" applyFill="1" applyBorder="1" applyAlignment="1">
      <alignment horizontal="center"/>
    </xf>
    <xf numFmtId="43" fontId="9" fillId="0" borderId="2" xfId="0" applyNumberFormat="1" applyFont="1" applyFill="1" applyBorder="1"/>
    <xf numFmtId="49" fontId="4" fillId="0" borderId="2" xfId="0" applyNumberFormat="1" applyFont="1" applyFill="1" applyBorder="1" applyAlignment="1">
      <alignment horizontal="center"/>
    </xf>
    <xf numFmtId="43" fontId="4" fillId="0" borderId="2" xfId="1" applyNumberFormat="1" applyFont="1" applyFill="1" applyBorder="1" applyAlignment="1"/>
    <xf numFmtId="0" fontId="4" fillId="0" borderId="0" xfId="0" applyFont="1" applyFill="1" applyBorder="1"/>
    <xf numFmtId="0" fontId="8" fillId="0" borderId="3" xfId="0" applyFont="1" applyFill="1" applyBorder="1" applyAlignment="1">
      <alignment horizontal="left"/>
    </xf>
    <xf numFmtId="0" fontId="9" fillId="0" borderId="0" xfId="0" applyFont="1" applyFill="1" applyBorder="1"/>
    <xf numFmtId="49" fontId="4" fillId="0" borderId="6" xfId="0" applyNumberFormat="1" applyFont="1" applyFill="1" applyBorder="1" applyAlignment="1">
      <alignment horizontal="center"/>
    </xf>
    <xf numFmtId="43" fontId="9" fillId="0" borderId="1" xfId="1" applyNumberFormat="1" applyFont="1" applyFill="1" applyBorder="1" applyAlignment="1"/>
    <xf numFmtId="43" fontId="9" fillId="0" borderId="7" xfId="0" applyNumberFormat="1" applyFont="1" applyFill="1" applyBorder="1"/>
    <xf numFmtId="43" fontId="6" fillId="0" borderId="1" xfId="1" applyNumberFormat="1" applyFont="1" applyFill="1" applyBorder="1"/>
    <xf numFmtId="43" fontId="6" fillId="0" borderId="1" xfId="1" applyNumberFormat="1" applyFont="1" applyFill="1" applyBorder="1" applyAlignment="1">
      <alignment horizontal="center"/>
    </xf>
    <xf numFmtId="0" fontId="5" fillId="0" borderId="2" xfId="0" applyFont="1" applyFill="1" applyBorder="1"/>
    <xf numFmtId="0" fontId="6" fillId="0" borderId="0" xfId="0" applyFont="1" applyFill="1"/>
    <xf numFmtId="49" fontId="6" fillId="0" borderId="1" xfId="0" applyNumberFormat="1" applyFont="1" applyFill="1" applyBorder="1" applyAlignment="1">
      <alignment horizontal="center"/>
    </xf>
    <xf numFmtId="0" fontId="5" fillId="0" borderId="3" xfId="0" applyFont="1" applyFill="1" applyBorder="1"/>
    <xf numFmtId="43" fontId="6" fillId="0" borderId="1" xfId="1" applyNumberFormat="1" applyFont="1" applyFill="1" applyBorder="1" applyAlignment="1"/>
    <xf numFmtId="43" fontId="4" fillId="0" borderId="2" xfId="1" applyNumberFormat="1" applyFont="1" applyFill="1" applyBorder="1" applyAlignment="1">
      <alignment horizontal="center"/>
    </xf>
    <xf numFmtId="43" fontId="6" fillId="0" borderId="2" xfId="1" applyNumberFormat="1" applyFont="1" applyFill="1" applyBorder="1" applyAlignment="1"/>
    <xf numFmtId="49" fontId="6" fillId="0" borderId="2" xfId="0" applyNumberFormat="1" applyFont="1" applyFill="1" applyBorder="1" applyAlignment="1">
      <alignment horizontal="center"/>
    </xf>
    <xf numFmtId="0" fontId="5" fillId="0" borderId="9" xfId="0" applyFont="1" applyFill="1" applyBorder="1"/>
    <xf numFmtId="43" fontId="7" fillId="0" borderId="0" xfId="0" applyNumberFormat="1" applyFont="1" applyFill="1"/>
    <xf numFmtId="0" fontId="5" fillId="0" borderId="0" xfId="0" applyFont="1" applyFill="1" applyBorder="1"/>
    <xf numFmtId="0" fontId="6" fillId="0" borderId="0" xfId="0" applyFont="1" applyFill="1" applyBorder="1"/>
    <xf numFmtId="43" fontId="6" fillId="0" borderId="0" xfId="1" applyNumberFormat="1" applyFont="1" applyFill="1" applyBorder="1" applyAlignment="1"/>
    <xf numFmtId="49" fontId="6" fillId="0" borderId="0" xfId="0" applyNumberFormat="1" applyFont="1" applyFill="1" applyBorder="1" applyAlignment="1">
      <alignment horizontal="center"/>
    </xf>
    <xf numFmtId="43" fontId="6" fillId="0" borderId="0" xfId="1" applyNumberFormat="1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1" applyNumberFormat="1" applyFont="1" applyFill="1"/>
    <xf numFmtId="0" fontId="4" fillId="0" borderId="2" xfId="0" applyFont="1" applyFill="1" applyBorder="1" applyAlignment="1">
      <alignment horizontal="center"/>
    </xf>
    <xf numFmtId="0" fontId="6" fillId="0" borderId="12" xfId="0" applyFont="1" applyFill="1" applyBorder="1"/>
    <xf numFmtId="0" fontId="7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2" xfId="0" applyFont="1" applyFill="1" applyBorder="1" applyAlignment="1">
      <alignment horizontal="center"/>
    </xf>
    <xf numFmtId="43" fontId="7" fillId="0" borderId="2" xfId="1" applyNumberFormat="1" applyFont="1" applyFill="1" applyBorder="1" applyAlignment="1"/>
    <xf numFmtId="43" fontId="7" fillId="0" borderId="2" xfId="1" applyNumberFormat="1" applyFont="1" applyFill="1" applyBorder="1"/>
    <xf numFmtId="43" fontId="7" fillId="0" borderId="1" xfId="1" applyNumberFormat="1" applyFont="1" applyFill="1" applyBorder="1" applyAlignment="1"/>
    <xf numFmtId="43" fontId="7" fillId="0" borderId="1" xfId="1" applyNumberFormat="1" applyFont="1" applyFill="1" applyBorder="1"/>
    <xf numFmtId="0" fontId="6" fillId="0" borderId="1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6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shrinkToFit="1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3" fontId="21" fillId="0" borderId="1" xfId="1" applyFont="1" applyBorder="1" applyAlignment="1">
      <alignment horizontal="center" vertical="center" wrapText="1"/>
    </xf>
    <xf numFmtId="188" fontId="21" fillId="0" borderId="1" xfId="1" applyNumberFormat="1" applyFont="1" applyBorder="1" applyAlignment="1">
      <alignment horizontal="right" vertical="center" wrapText="1"/>
    </xf>
    <xf numFmtId="43" fontId="19" fillId="0" borderId="21" xfId="1" applyFont="1" applyBorder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Fill="1" applyAlignment="1">
      <alignment horizontal="center"/>
    </xf>
    <xf numFmtId="0" fontId="12" fillId="0" borderId="13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/>
    <xf numFmtId="0" fontId="10" fillId="2" borderId="13" xfId="0" applyNumberFormat="1" applyFont="1" applyFill="1" applyBorder="1" applyAlignment="1">
      <alignment horizontal="center" vertical="center" wrapText="1" readingOrder="1"/>
    </xf>
    <xf numFmtId="43" fontId="21" fillId="0" borderId="1" xfId="1" applyFont="1" applyBorder="1" applyAlignment="1">
      <alignment horizontal="righ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13" xfId="0" applyNumberFormat="1" applyFont="1" applyFill="1" applyBorder="1" applyAlignment="1">
      <alignment horizontal="right" vertical="top" wrapText="1" readingOrder="1"/>
    </xf>
    <xf numFmtId="0" fontId="11" fillId="0" borderId="15" xfId="0" applyNumberFormat="1" applyFont="1" applyFill="1" applyBorder="1" applyAlignment="1">
      <alignment vertical="top" wrapText="1"/>
    </xf>
    <xf numFmtId="0" fontId="11" fillId="0" borderId="14" xfId="0" applyNumberFormat="1" applyFont="1" applyFill="1" applyBorder="1" applyAlignment="1">
      <alignment vertical="top" wrapText="1"/>
    </xf>
    <xf numFmtId="187" fontId="15" fillId="0" borderId="13" xfId="0" applyNumberFormat="1" applyFont="1" applyFill="1" applyBorder="1" applyAlignment="1">
      <alignment horizontal="right" vertical="top" wrapText="1" readingOrder="1"/>
    </xf>
    <xf numFmtId="187" fontId="16" fillId="0" borderId="13" xfId="0" applyNumberFormat="1" applyFont="1" applyFill="1" applyBorder="1" applyAlignment="1">
      <alignment horizontal="right" vertical="top" wrapText="1" readingOrder="1"/>
    </xf>
    <xf numFmtId="0" fontId="12" fillId="0" borderId="13" xfId="0" applyNumberFormat="1" applyFont="1" applyFill="1" applyBorder="1" applyAlignment="1">
      <alignment vertical="top" wrapText="1" readingOrder="1"/>
    </xf>
    <xf numFmtId="0" fontId="13" fillId="0" borderId="13" xfId="0" applyNumberFormat="1" applyFont="1" applyFill="1" applyBorder="1" applyAlignment="1">
      <alignment vertical="top" wrapText="1" readingOrder="1"/>
    </xf>
    <xf numFmtId="187" fontId="12" fillId="0" borderId="13" xfId="0" applyNumberFormat="1" applyFont="1" applyFill="1" applyBorder="1" applyAlignment="1">
      <alignment horizontal="right" vertical="top" wrapText="1" readingOrder="1"/>
    </xf>
    <xf numFmtId="187" fontId="14" fillId="0" borderId="13" xfId="0" applyNumberFormat="1" applyFont="1" applyFill="1" applyBorder="1" applyAlignment="1">
      <alignment horizontal="right" vertical="top" wrapText="1" readingOrder="1"/>
    </xf>
    <xf numFmtId="0" fontId="15" fillId="0" borderId="16" xfId="0" applyNumberFormat="1" applyFont="1" applyFill="1" applyBorder="1" applyAlignment="1">
      <alignment horizontal="right" vertical="top" wrapText="1" readingOrder="1"/>
    </xf>
    <xf numFmtId="0" fontId="11" fillId="0" borderId="17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10" fillId="2" borderId="13" xfId="0" applyNumberFormat="1" applyFont="1" applyFill="1" applyBorder="1" applyAlignment="1">
      <alignment horizontal="center" vertical="center" wrapText="1" readingOrder="1"/>
    </xf>
    <xf numFmtId="43" fontId="21" fillId="0" borderId="1" xfId="1" applyFont="1" applyBorder="1" applyAlignment="1">
      <alignment horizontal="right" vertic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justify" vertical="center" wrapText="1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view="pageBreakPreview" workbookViewId="0">
      <selection activeCell="B7" sqref="B7"/>
    </sheetView>
  </sheetViews>
  <sheetFormatPr defaultColWidth="9.140625" defaultRowHeight="21" x14ac:dyDescent="0.45"/>
  <cols>
    <col min="1" max="1" width="9.140625" style="1"/>
    <col min="2" max="2" width="34.28515625" style="1" customWidth="1"/>
    <col min="3" max="3" width="11.5703125" style="2" customWidth="1"/>
    <col min="4" max="5" width="12.85546875" style="1" bestFit="1" customWidth="1"/>
    <col min="6" max="6" width="7.7109375" style="1" customWidth="1"/>
    <col min="7" max="7" width="13.140625" style="1" customWidth="1"/>
    <col min="8" max="8" width="9.140625" style="1"/>
    <col min="9" max="9" width="12" style="1" bestFit="1" customWidth="1"/>
    <col min="10" max="257" width="9.140625" style="1"/>
    <col min="258" max="258" width="34.28515625" style="1" customWidth="1"/>
    <col min="259" max="259" width="11.5703125" style="1" customWidth="1"/>
    <col min="260" max="261" width="12.85546875" style="1" bestFit="1" customWidth="1"/>
    <col min="262" max="262" width="7.7109375" style="1" customWidth="1"/>
    <col min="263" max="263" width="13.140625" style="1" customWidth="1"/>
    <col min="264" max="264" width="9.140625" style="1"/>
    <col min="265" max="265" width="12" style="1" bestFit="1" customWidth="1"/>
    <col min="266" max="513" width="9.140625" style="1"/>
    <col min="514" max="514" width="34.28515625" style="1" customWidth="1"/>
    <col min="515" max="515" width="11.5703125" style="1" customWidth="1"/>
    <col min="516" max="517" width="12.85546875" style="1" bestFit="1" customWidth="1"/>
    <col min="518" max="518" width="7.7109375" style="1" customWidth="1"/>
    <col min="519" max="519" width="13.140625" style="1" customWidth="1"/>
    <col min="520" max="520" width="9.140625" style="1"/>
    <col min="521" max="521" width="12" style="1" bestFit="1" customWidth="1"/>
    <col min="522" max="769" width="9.140625" style="1"/>
    <col min="770" max="770" width="34.28515625" style="1" customWidth="1"/>
    <col min="771" max="771" width="11.5703125" style="1" customWidth="1"/>
    <col min="772" max="773" width="12.85546875" style="1" bestFit="1" customWidth="1"/>
    <col min="774" max="774" width="7.7109375" style="1" customWidth="1"/>
    <col min="775" max="775" width="13.140625" style="1" customWidth="1"/>
    <col min="776" max="776" width="9.140625" style="1"/>
    <col min="777" max="777" width="12" style="1" bestFit="1" customWidth="1"/>
    <col min="778" max="1025" width="9.140625" style="1"/>
    <col min="1026" max="1026" width="34.28515625" style="1" customWidth="1"/>
    <col min="1027" max="1027" width="11.5703125" style="1" customWidth="1"/>
    <col min="1028" max="1029" width="12.85546875" style="1" bestFit="1" customWidth="1"/>
    <col min="1030" max="1030" width="7.7109375" style="1" customWidth="1"/>
    <col min="1031" max="1031" width="13.140625" style="1" customWidth="1"/>
    <col min="1032" max="1032" width="9.140625" style="1"/>
    <col min="1033" max="1033" width="12" style="1" bestFit="1" customWidth="1"/>
    <col min="1034" max="1281" width="9.140625" style="1"/>
    <col min="1282" max="1282" width="34.28515625" style="1" customWidth="1"/>
    <col min="1283" max="1283" width="11.5703125" style="1" customWidth="1"/>
    <col min="1284" max="1285" width="12.85546875" style="1" bestFit="1" customWidth="1"/>
    <col min="1286" max="1286" width="7.7109375" style="1" customWidth="1"/>
    <col min="1287" max="1287" width="13.140625" style="1" customWidth="1"/>
    <col min="1288" max="1288" width="9.140625" style="1"/>
    <col min="1289" max="1289" width="12" style="1" bestFit="1" customWidth="1"/>
    <col min="1290" max="1537" width="9.140625" style="1"/>
    <col min="1538" max="1538" width="34.28515625" style="1" customWidth="1"/>
    <col min="1539" max="1539" width="11.5703125" style="1" customWidth="1"/>
    <col min="1540" max="1541" width="12.85546875" style="1" bestFit="1" customWidth="1"/>
    <col min="1542" max="1542" width="7.7109375" style="1" customWidth="1"/>
    <col min="1543" max="1543" width="13.140625" style="1" customWidth="1"/>
    <col min="1544" max="1544" width="9.140625" style="1"/>
    <col min="1545" max="1545" width="12" style="1" bestFit="1" customWidth="1"/>
    <col min="1546" max="1793" width="9.140625" style="1"/>
    <col min="1794" max="1794" width="34.28515625" style="1" customWidth="1"/>
    <col min="1795" max="1795" width="11.5703125" style="1" customWidth="1"/>
    <col min="1796" max="1797" width="12.85546875" style="1" bestFit="1" customWidth="1"/>
    <col min="1798" max="1798" width="7.7109375" style="1" customWidth="1"/>
    <col min="1799" max="1799" width="13.140625" style="1" customWidth="1"/>
    <col min="1800" max="1800" width="9.140625" style="1"/>
    <col min="1801" max="1801" width="12" style="1" bestFit="1" customWidth="1"/>
    <col min="1802" max="2049" width="9.140625" style="1"/>
    <col min="2050" max="2050" width="34.28515625" style="1" customWidth="1"/>
    <col min="2051" max="2051" width="11.5703125" style="1" customWidth="1"/>
    <col min="2052" max="2053" width="12.85546875" style="1" bestFit="1" customWidth="1"/>
    <col min="2054" max="2054" width="7.7109375" style="1" customWidth="1"/>
    <col min="2055" max="2055" width="13.140625" style="1" customWidth="1"/>
    <col min="2056" max="2056" width="9.140625" style="1"/>
    <col min="2057" max="2057" width="12" style="1" bestFit="1" customWidth="1"/>
    <col min="2058" max="2305" width="9.140625" style="1"/>
    <col min="2306" max="2306" width="34.28515625" style="1" customWidth="1"/>
    <col min="2307" max="2307" width="11.5703125" style="1" customWidth="1"/>
    <col min="2308" max="2309" width="12.85546875" style="1" bestFit="1" customWidth="1"/>
    <col min="2310" max="2310" width="7.7109375" style="1" customWidth="1"/>
    <col min="2311" max="2311" width="13.140625" style="1" customWidth="1"/>
    <col min="2312" max="2312" width="9.140625" style="1"/>
    <col min="2313" max="2313" width="12" style="1" bestFit="1" customWidth="1"/>
    <col min="2314" max="2561" width="9.140625" style="1"/>
    <col min="2562" max="2562" width="34.28515625" style="1" customWidth="1"/>
    <col min="2563" max="2563" width="11.5703125" style="1" customWidth="1"/>
    <col min="2564" max="2565" width="12.85546875" style="1" bestFit="1" customWidth="1"/>
    <col min="2566" max="2566" width="7.7109375" style="1" customWidth="1"/>
    <col min="2567" max="2567" width="13.140625" style="1" customWidth="1"/>
    <col min="2568" max="2568" width="9.140625" style="1"/>
    <col min="2569" max="2569" width="12" style="1" bestFit="1" customWidth="1"/>
    <col min="2570" max="2817" width="9.140625" style="1"/>
    <col min="2818" max="2818" width="34.28515625" style="1" customWidth="1"/>
    <col min="2819" max="2819" width="11.5703125" style="1" customWidth="1"/>
    <col min="2820" max="2821" width="12.85546875" style="1" bestFit="1" customWidth="1"/>
    <col min="2822" max="2822" width="7.7109375" style="1" customWidth="1"/>
    <col min="2823" max="2823" width="13.140625" style="1" customWidth="1"/>
    <col min="2824" max="2824" width="9.140625" style="1"/>
    <col min="2825" max="2825" width="12" style="1" bestFit="1" customWidth="1"/>
    <col min="2826" max="3073" width="9.140625" style="1"/>
    <col min="3074" max="3074" width="34.28515625" style="1" customWidth="1"/>
    <col min="3075" max="3075" width="11.5703125" style="1" customWidth="1"/>
    <col min="3076" max="3077" width="12.85546875" style="1" bestFit="1" customWidth="1"/>
    <col min="3078" max="3078" width="7.7109375" style="1" customWidth="1"/>
    <col min="3079" max="3079" width="13.140625" style="1" customWidth="1"/>
    <col min="3080" max="3080" width="9.140625" style="1"/>
    <col min="3081" max="3081" width="12" style="1" bestFit="1" customWidth="1"/>
    <col min="3082" max="3329" width="9.140625" style="1"/>
    <col min="3330" max="3330" width="34.28515625" style="1" customWidth="1"/>
    <col min="3331" max="3331" width="11.5703125" style="1" customWidth="1"/>
    <col min="3332" max="3333" width="12.85546875" style="1" bestFit="1" customWidth="1"/>
    <col min="3334" max="3334" width="7.7109375" style="1" customWidth="1"/>
    <col min="3335" max="3335" width="13.140625" style="1" customWidth="1"/>
    <col min="3336" max="3336" width="9.140625" style="1"/>
    <col min="3337" max="3337" width="12" style="1" bestFit="1" customWidth="1"/>
    <col min="3338" max="3585" width="9.140625" style="1"/>
    <col min="3586" max="3586" width="34.28515625" style="1" customWidth="1"/>
    <col min="3587" max="3587" width="11.5703125" style="1" customWidth="1"/>
    <col min="3588" max="3589" width="12.85546875" style="1" bestFit="1" customWidth="1"/>
    <col min="3590" max="3590" width="7.7109375" style="1" customWidth="1"/>
    <col min="3591" max="3591" width="13.140625" style="1" customWidth="1"/>
    <col min="3592" max="3592" width="9.140625" style="1"/>
    <col min="3593" max="3593" width="12" style="1" bestFit="1" customWidth="1"/>
    <col min="3594" max="3841" width="9.140625" style="1"/>
    <col min="3842" max="3842" width="34.28515625" style="1" customWidth="1"/>
    <col min="3843" max="3843" width="11.5703125" style="1" customWidth="1"/>
    <col min="3844" max="3845" width="12.85546875" style="1" bestFit="1" customWidth="1"/>
    <col min="3846" max="3846" width="7.7109375" style="1" customWidth="1"/>
    <col min="3847" max="3847" width="13.140625" style="1" customWidth="1"/>
    <col min="3848" max="3848" width="9.140625" style="1"/>
    <col min="3849" max="3849" width="12" style="1" bestFit="1" customWidth="1"/>
    <col min="3850" max="4097" width="9.140625" style="1"/>
    <col min="4098" max="4098" width="34.28515625" style="1" customWidth="1"/>
    <col min="4099" max="4099" width="11.5703125" style="1" customWidth="1"/>
    <col min="4100" max="4101" width="12.85546875" style="1" bestFit="1" customWidth="1"/>
    <col min="4102" max="4102" width="7.7109375" style="1" customWidth="1"/>
    <col min="4103" max="4103" width="13.140625" style="1" customWidth="1"/>
    <col min="4104" max="4104" width="9.140625" style="1"/>
    <col min="4105" max="4105" width="12" style="1" bestFit="1" customWidth="1"/>
    <col min="4106" max="4353" width="9.140625" style="1"/>
    <col min="4354" max="4354" width="34.28515625" style="1" customWidth="1"/>
    <col min="4355" max="4355" width="11.5703125" style="1" customWidth="1"/>
    <col min="4356" max="4357" width="12.85546875" style="1" bestFit="1" customWidth="1"/>
    <col min="4358" max="4358" width="7.7109375" style="1" customWidth="1"/>
    <col min="4359" max="4359" width="13.140625" style="1" customWidth="1"/>
    <col min="4360" max="4360" width="9.140625" style="1"/>
    <col min="4361" max="4361" width="12" style="1" bestFit="1" customWidth="1"/>
    <col min="4362" max="4609" width="9.140625" style="1"/>
    <col min="4610" max="4610" width="34.28515625" style="1" customWidth="1"/>
    <col min="4611" max="4611" width="11.5703125" style="1" customWidth="1"/>
    <col min="4612" max="4613" width="12.85546875" style="1" bestFit="1" customWidth="1"/>
    <col min="4614" max="4614" width="7.7109375" style="1" customWidth="1"/>
    <col min="4615" max="4615" width="13.140625" style="1" customWidth="1"/>
    <col min="4616" max="4616" width="9.140625" style="1"/>
    <col min="4617" max="4617" width="12" style="1" bestFit="1" customWidth="1"/>
    <col min="4618" max="4865" width="9.140625" style="1"/>
    <col min="4866" max="4866" width="34.28515625" style="1" customWidth="1"/>
    <col min="4867" max="4867" width="11.5703125" style="1" customWidth="1"/>
    <col min="4868" max="4869" width="12.85546875" style="1" bestFit="1" customWidth="1"/>
    <col min="4870" max="4870" width="7.7109375" style="1" customWidth="1"/>
    <col min="4871" max="4871" width="13.140625" style="1" customWidth="1"/>
    <col min="4872" max="4872" width="9.140625" style="1"/>
    <col min="4873" max="4873" width="12" style="1" bestFit="1" customWidth="1"/>
    <col min="4874" max="5121" width="9.140625" style="1"/>
    <col min="5122" max="5122" width="34.28515625" style="1" customWidth="1"/>
    <col min="5123" max="5123" width="11.5703125" style="1" customWidth="1"/>
    <col min="5124" max="5125" width="12.85546875" style="1" bestFit="1" customWidth="1"/>
    <col min="5126" max="5126" width="7.7109375" style="1" customWidth="1"/>
    <col min="5127" max="5127" width="13.140625" style="1" customWidth="1"/>
    <col min="5128" max="5128" width="9.140625" style="1"/>
    <col min="5129" max="5129" width="12" style="1" bestFit="1" customWidth="1"/>
    <col min="5130" max="5377" width="9.140625" style="1"/>
    <col min="5378" max="5378" width="34.28515625" style="1" customWidth="1"/>
    <col min="5379" max="5379" width="11.5703125" style="1" customWidth="1"/>
    <col min="5380" max="5381" width="12.85546875" style="1" bestFit="1" customWidth="1"/>
    <col min="5382" max="5382" width="7.7109375" style="1" customWidth="1"/>
    <col min="5383" max="5383" width="13.140625" style="1" customWidth="1"/>
    <col min="5384" max="5384" width="9.140625" style="1"/>
    <col min="5385" max="5385" width="12" style="1" bestFit="1" customWidth="1"/>
    <col min="5386" max="5633" width="9.140625" style="1"/>
    <col min="5634" max="5634" width="34.28515625" style="1" customWidth="1"/>
    <col min="5635" max="5635" width="11.5703125" style="1" customWidth="1"/>
    <col min="5636" max="5637" width="12.85546875" style="1" bestFit="1" customWidth="1"/>
    <col min="5638" max="5638" width="7.7109375" style="1" customWidth="1"/>
    <col min="5639" max="5639" width="13.140625" style="1" customWidth="1"/>
    <col min="5640" max="5640" width="9.140625" style="1"/>
    <col min="5641" max="5641" width="12" style="1" bestFit="1" customWidth="1"/>
    <col min="5642" max="5889" width="9.140625" style="1"/>
    <col min="5890" max="5890" width="34.28515625" style="1" customWidth="1"/>
    <col min="5891" max="5891" width="11.5703125" style="1" customWidth="1"/>
    <col min="5892" max="5893" width="12.85546875" style="1" bestFit="1" customWidth="1"/>
    <col min="5894" max="5894" width="7.7109375" style="1" customWidth="1"/>
    <col min="5895" max="5895" width="13.140625" style="1" customWidth="1"/>
    <col min="5896" max="5896" width="9.140625" style="1"/>
    <col min="5897" max="5897" width="12" style="1" bestFit="1" customWidth="1"/>
    <col min="5898" max="6145" width="9.140625" style="1"/>
    <col min="6146" max="6146" width="34.28515625" style="1" customWidth="1"/>
    <col min="6147" max="6147" width="11.5703125" style="1" customWidth="1"/>
    <col min="6148" max="6149" width="12.85546875" style="1" bestFit="1" customWidth="1"/>
    <col min="6150" max="6150" width="7.7109375" style="1" customWidth="1"/>
    <col min="6151" max="6151" width="13.140625" style="1" customWidth="1"/>
    <col min="6152" max="6152" width="9.140625" style="1"/>
    <col min="6153" max="6153" width="12" style="1" bestFit="1" customWidth="1"/>
    <col min="6154" max="6401" width="9.140625" style="1"/>
    <col min="6402" max="6402" width="34.28515625" style="1" customWidth="1"/>
    <col min="6403" max="6403" width="11.5703125" style="1" customWidth="1"/>
    <col min="6404" max="6405" width="12.85546875" style="1" bestFit="1" customWidth="1"/>
    <col min="6406" max="6406" width="7.7109375" style="1" customWidth="1"/>
    <col min="6407" max="6407" width="13.140625" style="1" customWidth="1"/>
    <col min="6408" max="6408" width="9.140625" style="1"/>
    <col min="6409" max="6409" width="12" style="1" bestFit="1" customWidth="1"/>
    <col min="6410" max="6657" width="9.140625" style="1"/>
    <col min="6658" max="6658" width="34.28515625" style="1" customWidth="1"/>
    <col min="6659" max="6659" width="11.5703125" style="1" customWidth="1"/>
    <col min="6660" max="6661" width="12.85546875" style="1" bestFit="1" customWidth="1"/>
    <col min="6662" max="6662" width="7.7109375" style="1" customWidth="1"/>
    <col min="6663" max="6663" width="13.140625" style="1" customWidth="1"/>
    <col min="6664" max="6664" width="9.140625" style="1"/>
    <col min="6665" max="6665" width="12" style="1" bestFit="1" customWidth="1"/>
    <col min="6666" max="6913" width="9.140625" style="1"/>
    <col min="6914" max="6914" width="34.28515625" style="1" customWidth="1"/>
    <col min="6915" max="6915" width="11.5703125" style="1" customWidth="1"/>
    <col min="6916" max="6917" width="12.85546875" style="1" bestFit="1" customWidth="1"/>
    <col min="6918" max="6918" width="7.7109375" style="1" customWidth="1"/>
    <col min="6919" max="6919" width="13.140625" style="1" customWidth="1"/>
    <col min="6920" max="6920" width="9.140625" style="1"/>
    <col min="6921" max="6921" width="12" style="1" bestFit="1" customWidth="1"/>
    <col min="6922" max="7169" width="9.140625" style="1"/>
    <col min="7170" max="7170" width="34.28515625" style="1" customWidth="1"/>
    <col min="7171" max="7171" width="11.5703125" style="1" customWidth="1"/>
    <col min="7172" max="7173" width="12.85546875" style="1" bestFit="1" customWidth="1"/>
    <col min="7174" max="7174" width="7.7109375" style="1" customWidth="1"/>
    <col min="7175" max="7175" width="13.140625" style="1" customWidth="1"/>
    <col min="7176" max="7176" width="9.140625" style="1"/>
    <col min="7177" max="7177" width="12" style="1" bestFit="1" customWidth="1"/>
    <col min="7178" max="7425" width="9.140625" style="1"/>
    <col min="7426" max="7426" width="34.28515625" style="1" customWidth="1"/>
    <col min="7427" max="7427" width="11.5703125" style="1" customWidth="1"/>
    <col min="7428" max="7429" width="12.85546875" style="1" bestFit="1" customWidth="1"/>
    <col min="7430" max="7430" width="7.7109375" style="1" customWidth="1"/>
    <col min="7431" max="7431" width="13.140625" style="1" customWidth="1"/>
    <col min="7432" max="7432" width="9.140625" style="1"/>
    <col min="7433" max="7433" width="12" style="1" bestFit="1" customWidth="1"/>
    <col min="7434" max="7681" width="9.140625" style="1"/>
    <col min="7682" max="7682" width="34.28515625" style="1" customWidth="1"/>
    <col min="7683" max="7683" width="11.5703125" style="1" customWidth="1"/>
    <col min="7684" max="7685" width="12.85546875" style="1" bestFit="1" customWidth="1"/>
    <col min="7686" max="7686" width="7.7109375" style="1" customWidth="1"/>
    <col min="7687" max="7687" width="13.140625" style="1" customWidth="1"/>
    <col min="7688" max="7688" width="9.140625" style="1"/>
    <col min="7689" max="7689" width="12" style="1" bestFit="1" customWidth="1"/>
    <col min="7690" max="7937" width="9.140625" style="1"/>
    <col min="7938" max="7938" width="34.28515625" style="1" customWidth="1"/>
    <col min="7939" max="7939" width="11.5703125" style="1" customWidth="1"/>
    <col min="7940" max="7941" width="12.85546875" style="1" bestFit="1" customWidth="1"/>
    <col min="7942" max="7942" width="7.7109375" style="1" customWidth="1"/>
    <col min="7943" max="7943" width="13.140625" style="1" customWidth="1"/>
    <col min="7944" max="7944" width="9.140625" style="1"/>
    <col min="7945" max="7945" width="12" style="1" bestFit="1" customWidth="1"/>
    <col min="7946" max="8193" width="9.140625" style="1"/>
    <col min="8194" max="8194" width="34.28515625" style="1" customWidth="1"/>
    <col min="8195" max="8195" width="11.5703125" style="1" customWidth="1"/>
    <col min="8196" max="8197" width="12.85546875" style="1" bestFit="1" customWidth="1"/>
    <col min="8198" max="8198" width="7.7109375" style="1" customWidth="1"/>
    <col min="8199" max="8199" width="13.140625" style="1" customWidth="1"/>
    <col min="8200" max="8200" width="9.140625" style="1"/>
    <col min="8201" max="8201" width="12" style="1" bestFit="1" customWidth="1"/>
    <col min="8202" max="8449" width="9.140625" style="1"/>
    <col min="8450" max="8450" width="34.28515625" style="1" customWidth="1"/>
    <col min="8451" max="8451" width="11.5703125" style="1" customWidth="1"/>
    <col min="8452" max="8453" width="12.85546875" style="1" bestFit="1" customWidth="1"/>
    <col min="8454" max="8454" width="7.7109375" style="1" customWidth="1"/>
    <col min="8455" max="8455" width="13.140625" style="1" customWidth="1"/>
    <col min="8456" max="8456" width="9.140625" style="1"/>
    <col min="8457" max="8457" width="12" style="1" bestFit="1" customWidth="1"/>
    <col min="8458" max="8705" width="9.140625" style="1"/>
    <col min="8706" max="8706" width="34.28515625" style="1" customWidth="1"/>
    <col min="8707" max="8707" width="11.5703125" style="1" customWidth="1"/>
    <col min="8708" max="8709" width="12.85546875" style="1" bestFit="1" customWidth="1"/>
    <col min="8710" max="8710" width="7.7109375" style="1" customWidth="1"/>
    <col min="8711" max="8711" width="13.140625" style="1" customWidth="1"/>
    <col min="8712" max="8712" width="9.140625" style="1"/>
    <col min="8713" max="8713" width="12" style="1" bestFit="1" customWidth="1"/>
    <col min="8714" max="8961" width="9.140625" style="1"/>
    <col min="8962" max="8962" width="34.28515625" style="1" customWidth="1"/>
    <col min="8963" max="8963" width="11.5703125" style="1" customWidth="1"/>
    <col min="8964" max="8965" width="12.85546875" style="1" bestFit="1" customWidth="1"/>
    <col min="8966" max="8966" width="7.7109375" style="1" customWidth="1"/>
    <col min="8967" max="8967" width="13.140625" style="1" customWidth="1"/>
    <col min="8968" max="8968" width="9.140625" style="1"/>
    <col min="8969" max="8969" width="12" style="1" bestFit="1" customWidth="1"/>
    <col min="8970" max="9217" width="9.140625" style="1"/>
    <col min="9218" max="9218" width="34.28515625" style="1" customWidth="1"/>
    <col min="9219" max="9219" width="11.5703125" style="1" customWidth="1"/>
    <col min="9220" max="9221" width="12.85546875" style="1" bestFit="1" customWidth="1"/>
    <col min="9222" max="9222" width="7.7109375" style="1" customWidth="1"/>
    <col min="9223" max="9223" width="13.140625" style="1" customWidth="1"/>
    <col min="9224" max="9224" width="9.140625" style="1"/>
    <col min="9225" max="9225" width="12" style="1" bestFit="1" customWidth="1"/>
    <col min="9226" max="9473" width="9.140625" style="1"/>
    <col min="9474" max="9474" width="34.28515625" style="1" customWidth="1"/>
    <col min="9475" max="9475" width="11.5703125" style="1" customWidth="1"/>
    <col min="9476" max="9477" width="12.85546875" style="1" bestFit="1" customWidth="1"/>
    <col min="9478" max="9478" width="7.7109375" style="1" customWidth="1"/>
    <col min="9479" max="9479" width="13.140625" style="1" customWidth="1"/>
    <col min="9480" max="9480" width="9.140625" style="1"/>
    <col min="9481" max="9481" width="12" style="1" bestFit="1" customWidth="1"/>
    <col min="9482" max="9729" width="9.140625" style="1"/>
    <col min="9730" max="9730" width="34.28515625" style="1" customWidth="1"/>
    <col min="9731" max="9731" width="11.5703125" style="1" customWidth="1"/>
    <col min="9732" max="9733" width="12.85546875" style="1" bestFit="1" customWidth="1"/>
    <col min="9734" max="9734" width="7.7109375" style="1" customWidth="1"/>
    <col min="9735" max="9735" width="13.140625" style="1" customWidth="1"/>
    <col min="9736" max="9736" width="9.140625" style="1"/>
    <col min="9737" max="9737" width="12" style="1" bestFit="1" customWidth="1"/>
    <col min="9738" max="9985" width="9.140625" style="1"/>
    <col min="9986" max="9986" width="34.28515625" style="1" customWidth="1"/>
    <col min="9987" max="9987" width="11.5703125" style="1" customWidth="1"/>
    <col min="9988" max="9989" width="12.85546875" style="1" bestFit="1" customWidth="1"/>
    <col min="9990" max="9990" width="7.7109375" style="1" customWidth="1"/>
    <col min="9991" max="9991" width="13.140625" style="1" customWidth="1"/>
    <col min="9992" max="9992" width="9.140625" style="1"/>
    <col min="9993" max="9993" width="12" style="1" bestFit="1" customWidth="1"/>
    <col min="9994" max="10241" width="9.140625" style="1"/>
    <col min="10242" max="10242" width="34.28515625" style="1" customWidth="1"/>
    <col min="10243" max="10243" width="11.5703125" style="1" customWidth="1"/>
    <col min="10244" max="10245" width="12.85546875" style="1" bestFit="1" customWidth="1"/>
    <col min="10246" max="10246" width="7.7109375" style="1" customWidth="1"/>
    <col min="10247" max="10247" width="13.140625" style="1" customWidth="1"/>
    <col min="10248" max="10248" width="9.140625" style="1"/>
    <col min="10249" max="10249" width="12" style="1" bestFit="1" customWidth="1"/>
    <col min="10250" max="10497" width="9.140625" style="1"/>
    <col min="10498" max="10498" width="34.28515625" style="1" customWidth="1"/>
    <col min="10499" max="10499" width="11.5703125" style="1" customWidth="1"/>
    <col min="10500" max="10501" width="12.85546875" style="1" bestFit="1" customWidth="1"/>
    <col min="10502" max="10502" width="7.7109375" style="1" customWidth="1"/>
    <col min="10503" max="10503" width="13.140625" style="1" customWidth="1"/>
    <col min="10504" max="10504" width="9.140625" style="1"/>
    <col min="10505" max="10505" width="12" style="1" bestFit="1" customWidth="1"/>
    <col min="10506" max="10753" width="9.140625" style="1"/>
    <col min="10754" max="10754" width="34.28515625" style="1" customWidth="1"/>
    <col min="10755" max="10755" width="11.5703125" style="1" customWidth="1"/>
    <col min="10756" max="10757" width="12.85546875" style="1" bestFit="1" customWidth="1"/>
    <col min="10758" max="10758" width="7.7109375" style="1" customWidth="1"/>
    <col min="10759" max="10759" width="13.140625" style="1" customWidth="1"/>
    <col min="10760" max="10760" width="9.140625" style="1"/>
    <col min="10761" max="10761" width="12" style="1" bestFit="1" customWidth="1"/>
    <col min="10762" max="11009" width="9.140625" style="1"/>
    <col min="11010" max="11010" width="34.28515625" style="1" customWidth="1"/>
    <col min="11011" max="11011" width="11.5703125" style="1" customWidth="1"/>
    <col min="11012" max="11013" width="12.85546875" style="1" bestFit="1" customWidth="1"/>
    <col min="11014" max="11014" width="7.7109375" style="1" customWidth="1"/>
    <col min="11015" max="11015" width="13.140625" style="1" customWidth="1"/>
    <col min="11016" max="11016" width="9.140625" style="1"/>
    <col min="11017" max="11017" width="12" style="1" bestFit="1" customWidth="1"/>
    <col min="11018" max="11265" width="9.140625" style="1"/>
    <col min="11266" max="11266" width="34.28515625" style="1" customWidth="1"/>
    <col min="11267" max="11267" width="11.5703125" style="1" customWidth="1"/>
    <col min="11268" max="11269" width="12.85546875" style="1" bestFit="1" customWidth="1"/>
    <col min="11270" max="11270" width="7.7109375" style="1" customWidth="1"/>
    <col min="11271" max="11271" width="13.140625" style="1" customWidth="1"/>
    <col min="11272" max="11272" width="9.140625" style="1"/>
    <col min="11273" max="11273" width="12" style="1" bestFit="1" customWidth="1"/>
    <col min="11274" max="11521" width="9.140625" style="1"/>
    <col min="11522" max="11522" width="34.28515625" style="1" customWidth="1"/>
    <col min="11523" max="11523" width="11.5703125" style="1" customWidth="1"/>
    <col min="11524" max="11525" width="12.85546875" style="1" bestFit="1" customWidth="1"/>
    <col min="11526" max="11526" width="7.7109375" style="1" customWidth="1"/>
    <col min="11527" max="11527" width="13.140625" style="1" customWidth="1"/>
    <col min="11528" max="11528" width="9.140625" style="1"/>
    <col min="11529" max="11529" width="12" style="1" bestFit="1" customWidth="1"/>
    <col min="11530" max="11777" width="9.140625" style="1"/>
    <col min="11778" max="11778" width="34.28515625" style="1" customWidth="1"/>
    <col min="11779" max="11779" width="11.5703125" style="1" customWidth="1"/>
    <col min="11780" max="11781" width="12.85546875" style="1" bestFit="1" customWidth="1"/>
    <col min="11782" max="11782" width="7.7109375" style="1" customWidth="1"/>
    <col min="11783" max="11783" width="13.140625" style="1" customWidth="1"/>
    <col min="11784" max="11784" width="9.140625" style="1"/>
    <col min="11785" max="11785" width="12" style="1" bestFit="1" customWidth="1"/>
    <col min="11786" max="12033" width="9.140625" style="1"/>
    <col min="12034" max="12034" width="34.28515625" style="1" customWidth="1"/>
    <col min="12035" max="12035" width="11.5703125" style="1" customWidth="1"/>
    <col min="12036" max="12037" width="12.85546875" style="1" bestFit="1" customWidth="1"/>
    <col min="12038" max="12038" width="7.7109375" style="1" customWidth="1"/>
    <col min="12039" max="12039" width="13.140625" style="1" customWidth="1"/>
    <col min="12040" max="12040" width="9.140625" style="1"/>
    <col min="12041" max="12041" width="12" style="1" bestFit="1" customWidth="1"/>
    <col min="12042" max="12289" width="9.140625" style="1"/>
    <col min="12290" max="12290" width="34.28515625" style="1" customWidth="1"/>
    <col min="12291" max="12291" width="11.5703125" style="1" customWidth="1"/>
    <col min="12292" max="12293" width="12.85546875" style="1" bestFit="1" customWidth="1"/>
    <col min="12294" max="12294" width="7.7109375" style="1" customWidth="1"/>
    <col min="12295" max="12295" width="13.140625" style="1" customWidth="1"/>
    <col min="12296" max="12296" width="9.140625" style="1"/>
    <col min="12297" max="12297" width="12" style="1" bestFit="1" customWidth="1"/>
    <col min="12298" max="12545" width="9.140625" style="1"/>
    <col min="12546" max="12546" width="34.28515625" style="1" customWidth="1"/>
    <col min="12547" max="12547" width="11.5703125" style="1" customWidth="1"/>
    <col min="12548" max="12549" width="12.85546875" style="1" bestFit="1" customWidth="1"/>
    <col min="12550" max="12550" width="7.7109375" style="1" customWidth="1"/>
    <col min="12551" max="12551" width="13.140625" style="1" customWidth="1"/>
    <col min="12552" max="12552" width="9.140625" style="1"/>
    <col min="12553" max="12553" width="12" style="1" bestFit="1" customWidth="1"/>
    <col min="12554" max="12801" width="9.140625" style="1"/>
    <col min="12802" max="12802" width="34.28515625" style="1" customWidth="1"/>
    <col min="12803" max="12803" width="11.5703125" style="1" customWidth="1"/>
    <col min="12804" max="12805" width="12.85546875" style="1" bestFit="1" customWidth="1"/>
    <col min="12806" max="12806" width="7.7109375" style="1" customWidth="1"/>
    <col min="12807" max="12807" width="13.140625" style="1" customWidth="1"/>
    <col min="12808" max="12808" width="9.140625" style="1"/>
    <col min="12809" max="12809" width="12" style="1" bestFit="1" customWidth="1"/>
    <col min="12810" max="13057" width="9.140625" style="1"/>
    <col min="13058" max="13058" width="34.28515625" style="1" customWidth="1"/>
    <col min="13059" max="13059" width="11.5703125" style="1" customWidth="1"/>
    <col min="13060" max="13061" width="12.85546875" style="1" bestFit="1" customWidth="1"/>
    <col min="13062" max="13062" width="7.7109375" style="1" customWidth="1"/>
    <col min="13063" max="13063" width="13.140625" style="1" customWidth="1"/>
    <col min="13064" max="13064" width="9.140625" style="1"/>
    <col min="13065" max="13065" width="12" style="1" bestFit="1" customWidth="1"/>
    <col min="13066" max="13313" width="9.140625" style="1"/>
    <col min="13314" max="13314" width="34.28515625" style="1" customWidth="1"/>
    <col min="13315" max="13315" width="11.5703125" style="1" customWidth="1"/>
    <col min="13316" max="13317" width="12.85546875" style="1" bestFit="1" customWidth="1"/>
    <col min="13318" max="13318" width="7.7109375" style="1" customWidth="1"/>
    <col min="13319" max="13319" width="13.140625" style="1" customWidth="1"/>
    <col min="13320" max="13320" width="9.140625" style="1"/>
    <col min="13321" max="13321" width="12" style="1" bestFit="1" customWidth="1"/>
    <col min="13322" max="13569" width="9.140625" style="1"/>
    <col min="13570" max="13570" width="34.28515625" style="1" customWidth="1"/>
    <col min="13571" max="13571" width="11.5703125" style="1" customWidth="1"/>
    <col min="13572" max="13573" width="12.85546875" style="1" bestFit="1" customWidth="1"/>
    <col min="13574" max="13574" width="7.7109375" style="1" customWidth="1"/>
    <col min="13575" max="13575" width="13.140625" style="1" customWidth="1"/>
    <col min="13576" max="13576" width="9.140625" style="1"/>
    <col min="13577" max="13577" width="12" style="1" bestFit="1" customWidth="1"/>
    <col min="13578" max="13825" width="9.140625" style="1"/>
    <col min="13826" max="13826" width="34.28515625" style="1" customWidth="1"/>
    <col min="13827" max="13827" width="11.5703125" style="1" customWidth="1"/>
    <col min="13828" max="13829" width="12.85546875" style="1" bestFit="1" customWidth="1"/>
    <col min="13830" max="13830" width="7.7109375" style="1" customWidth="1"/>
    <col min="13831" max="13831" width="13.140625" style="1" customWidth="1"/>
    <col min="13832" max="13832" width="9.140625" style="1"/>
    <col min="13833" max="13833" width="12" style="1" bestFit="1" customWidth="1"/>
    <col min="13834" max="14081" width="9.140625" style="1"/>
    <col min="14082" max="14082" width="34.28515625" style="1" customWidth="1"/>
    <col min="14083" max="14083" width="11.5703125" style="1" customWidth="1"/>
    <col min="14084" max="14085" width="12.85546875" style="1" bestFit="1" customWidth="1"/>
    <col min="14086" max="14086" width="7.7109375" style="1" customWidth="1"/>
    <col min="14087" max="14087" width="13.140625" style="1" customWidth="1"/>
    <col min="14088" max="14088" width="9.140625" style="1"/>
    <col min="14089" max="14089" width="12" style="1" bestFit="1" customWidth="1"/>
    <col min="14090" max="14337" width="9.140625" style="1"/>
    <col min="14338" max="14338" width="34.28515625" style="1" customWidth="1"/>
    <col min="14339" max="14339" width="11.5703125" style="1" customWidth="1"/>
    <col min="14340" max="14341" width="12.85546875" style="1" bestFit="1" customWidth="1"/>
    <col min="14342" max="14342" width="7.7109375" style="1" customWidth="1"/>
    <col min="14343" max="14343" width="13.140625" style="1" customWidth="1"/>
    <col min="14344" max="14344" width="9.140625" style="1"/>
    <col min="14345" max="14345" width="12" style="1" bestFit="1" customWidth="1"/>
    <col min="14346" max="14593" width="9.140625" style="1"/>
    <col min="14594" max="14594" width="34.28515625" style="1" customWidth="1"/>
    <col min="14595" max="14595" width="11.5703125" style="1" customWidth="1"/>
    <col min="14596" max="14597" width="12.85546875" style="1" bestFit="1" customWidth="1"/>
    <col min="14598" max="14598" width="7.7109375" style="1" customWidth="1"/>
    <col min="14599" max="14599" width="13.140625" style="1" customWidth="1"/>
    <col min="14600" max="14600" width="9.140625" style="1"/>
    <col min="14601" max="14601" width="12" style="1" bestFit="1" customWidth="1"/>
    <col min="14602" max="14849" width="9.140625" style="1"/>
    <col min="14850" max="14850" width="34.28515625" style="1" customWidth="1"/>
    <col min="14851" max="14851" width="11.5703125" style="1" customWidth="1"/>
    <col min="14852" max="14853" width="12.85546875" style="1" bestFit="1" customWidth="1"/>
    <col min="14854" max="14854" width="7.7109375" style="1" customWidth="1"/>
    <col min="14855" max="14855" width="13.140625" style="1" customWidth="1"/>
    <col min="14856" max="14856" width="9.140625" style="1"/>
    <col min="14857" max="14857" width="12" style="1" bestFit="1" customWidth="1"/>
    <col min="14858" max="15105" width="9.140625" style="1"/>
    <col min="15106" max="15106" width="34.28515625" style="1" customWidth="1"/>
    <col min="15107" max="15107" width="11.5703125" style="1" customWidth="1"/>
    <col min="15108" max="15109" width="12.85546875" style="1" bestFit="1" customWidth="1"/>
    <col min="15110" max="15110" width="7.7109375" style="1" customWidth="1"/>
    <col min="15111" max="15111" width="13.140625" style="1" customWidth="1"/>
    <col min="15112" max="15112" width="9.140625" style="1"/>
    <col min="15113" max="15113" width="12" style="1" bestFit="1" customWidth="1"/>
    <col min="15114" max="15361" width="9.140625" style="1"/>
    <col min="15362" max="15362" width="34.28515625" style="1" customWidth="1"/>
    <col min="15363" max="15363" width="11.5703125" style="1" customWidth="1"/>
    <col min="15364" max="15365" width="12.85546875" style="1" bestFit="1" customWidth="1"/>
    <col min="15366" max="15366" width="7.7109375" style="1" customWidth="1"/>
    <col min="15367" max="15367" width="13.140625" style="1" customWidth="1"/>
    <col min="15368" max="15368" width="9.140625" style="1"/>
    <col min="15369" max="15369" width="12" style="1" bestFit="1" customWidth="1"/>
    <col min="15370" max="15617" width="9.140625" style="1"/>
    <col min="15618" max="15618" width="34.28515625" style="1" customWidth="1"/>
    <col min="15619" max="15619" width="11.5703125" style="1" customWidth="1"/>
    <col min="15620" max="15621" width="12.85546875" style="1" bestFit="1" customWidth="1"/>
    <col min="15622" max="15622" width="7.7109375" style="1" customWidth="1"/>
    <col min="15623" max="15623" width="13.140625" style="1" customWidth="1"/>
    <col min="15624" max="15624" width="9.140625" style="1"/>
    <col min="15625" max="15625" width="12" style="1" bestFit="1" customWidth="1"/>
    <col min="15626" max="15873" width="9.140625" style="1"/>
    <col min="15874" max="15874" width="34.28515625" style="1" customWidth="1"/>
    <col min="15875" max="15875" width="11.5703125" style="1" customWidth="1"/>
    <col min="15876" max="15877" width="12.85546875" style="1" bestFit="1" customWidth="1"/>
    <col min="15878" max="15878" width="7.7109375" style="1" customWidth="1"/>
    <col min="15879" max="15879" width="13.140625" style="1" customWidth="1"/>
    <col min="15880" max="15880" width="9.140625" style="1"/>
    <col min="15881" max="15881" width="12" style="1" bestFit="1" customWidth="1"/>
    <col min="15882" max="16129" width="9.140625" style="1"/>
    <col min="16130" max="16130" width="34.28515625" style="1" customWidth="1"/>
    <col min="16131" max="16131" width="11.5703125" style="1" customWidth="1"/>
    <col min="16132" max="16133" width="12.85546875" style="1" bestFit="1" customWidth="1"/>
    <col min="16134" max="16134" width="7.7109375" style="1" customWidth="1"/>
    <col min="16135" max="16135" width="13.140625" style="1" customWidth="1"/>
    <col min="16136" max="16136" width="9.140625" style="1"/>
    <col min="16137" max="16137" width="12" style="1" bestFit="1" customWidth="1"/>
    <col min="16138" max="16384" width="9.140625" style="1"/>
  </cols>
  <sheetData>
    <row r="1" spans="1:9" ht="21.75" x14ac:dyDescent="0.45">
      <c r="A1" s="88" t="s">
        <v>71</v>
      </c>
      <c r="B1" s="88"/>
      <c r="C1" s="88"/>
      <c r="D1" s="88"/>
      <c r="E1" s="88"/>
      <c r="F1" s="88"/>
      <c r="G1" s="88"/>
    </row>
    <row r="2" spans="1:9" ht="21.75" x14ac:dyDescent="0.45">
      <c r="A2" s="88" t="s">
        <v>289</v>
      </c>
      <c r="B2" s="88"/>
      <c r="C2" s="88"/>
      <c r="D2" s="88"/>
      <c r="E2" s="88"/>
      <c r="F2" s="88"/>
      <c r="G2" s="88"/>
    </row>
    <row r="3" spans="1:9" ht="21.75" x14ac:dyDescent="0.45">
      <c r="A3" s="88" t="s">
        <v>291</v>
      </c>
      <c r="B3" s="88"/>
      <c r="C3" s="88"/>
      <c r="D3" s="88"/>
      <c r="E3" s="88"/>
      <c r="F3" s="88"/>
      <c r="G3" s="88"/>
    </row>
    <row r="4" spans="1:9" ht="21.75" x14ac:dyDescent="0.45">
      <c r="A4" s="71" t="s">
        <v>72</v>
      </c>
      <c r="B4" s="71"/>
      <c r="C4" s="72"/>
      <c r="D4" s="73"/>
      <c r="E4" s="73"/>
      <c r="F4" s="73"/>
      <c r="G4" s="74"/>
    </row>
    <row r="5" spans="1:9" x14ac:dyDescent="0.45">
      <c r="A5" s="82" t="s">
        <v>11</v>
      </c>
      <c r="B5" s="83"/>
      <c r="C5" s="86" t="s">
        <v>172</v>
      </c>
      <c r="D5" s="86" t="s">
        <v>12</v>
      </c>
      <c r="E5" s="86" t="s">
        <v>13</v>
      </c>
      <c r="F5" s="3" t="s">
        <v>14</v>
      </c>
      <c r="G5" s="3" t="s">
        <v>15</v>
      </c>
    </row>
    <row r="6" spans="1:9" x14ac:dyDescent="0.45">
      <c r="A6" s="84"/>
      <c r="B6" s="85"/>
      <c r="C6" s="87"/>
      <c r="D6" s="87"/>
      <c r="E6" s="87"/>
      <c r="F6" s="4" t="s">
        <v>0</v>
      </c>
      <c r="G6" s="4" t="s">
        <v>16</v>
      </c>
    </row>
    <row r="7" spans="1:9" s="7" customFormat="1" x14ac:dyDescent="0.45">
      <c r="A7" s="5" t="s">
        <v>36</v>
      </c>
      <c r="B7" s="46"/>
      <c r="C7" s="47">
        <v>410000</v>
      </c>
      <c r="D7" s="6">
        <f>D8+D12+D19+D22+D24</f>
        <v>1547100</v>
      </c>
      <c r="E7" s="6">
        <f>E8+E12+E19+E22+E24</f>
        <v>1226431.71</v>
      </c>
      <c r="F7" s="62" t="s">
        <v>19</v>
      </c>
      <c r="G7" s="6">
        <f>D7-E7</f>
        <v>320668.29000000004</v>
      </c>
    </row>
    <row r="8" spans="1:9" x14ac:dyDescent="0.45">
      <c r="A8" s="8" t="s">
        <v>17</v>
      </c>
      <c r="B8" s="21"/>
      <c r="C8" s="45">
        <v>411000</v>
      </c>
      <c r="D8" s="9">
        <f>SUM(D9:D11)</f>
        <v>247740</v>
      </c>
      <c r="E8" s="9">
        <f>E9+E10+E11</f>
        <v>191862.7</v>
      </c>
      <c r="F8" s="10" t="s">
        <v>19</v>
      </c>
      <c r="G8" s="11">
        <f>D8-E8</f>
        <v>55877.299999999988</v>
      </c>
      <c r="I8" s="12"/>
    </row>
    <row r="9" spans="1:9" x14ac:dyDescent="0.45">
      <c r="A9" s="13"/>
      <c r="B9" s="19" t="s">
        <v>18</v>
      </c>
      <c r="C9" s="45">
        <v>411001</v>
      </c>
      <c r="D9" s="14">
        <v>45000</v>
      </c>
      <c r="E9" s="14">
        <f>1756+28055+8098+5226.48</f>
        <v>43135.479999999996</v>
      </c>
      <c r="F9" s="15" t="s">
        <v>19</v>
      </c>
      <c r="G9" s="16">
        <f t="shared" ref="G9:G20" si="0">E9-D9</f>
        <v>-1864.5200000000041</v>
      </c>
    </row>
    <row r="10" spans="1:9" x14ac:dyDescent="0.45">
      <c r="A10" s="13"/>
      <c r="B10" s="19" t="s">
        <v>20</v>
      </c>
      <c r="C10" s="45">
        <v>411002</v>
      </c>
      <c r="D10" s="14">
        <v>196000</v>
      </c>
      <c r="E10" s="14">
        <f>8904.39+2671.95+637.23+3804+43467.92+63805.28+15341.15+5464.17+2231.13</f>
        <v>146327.22</v>
      </c>
      <c r="F10" s="15" t="s">
        <v>19</v>
      </c>
      <c r="G10" s="16">
        <f t="shared" si="0"/>
        <v>-49672.78</v>
      </c>
    </row>
    <row r="11" spans="1:9" x14ac:dyDescent="0.45">
      <c r="A11" s="13"/>
      <c r="B11" s="19" t="s">
        <v>21</v>
      </c>
      <c r="C11" s="45">
        <v>411003</v>
      </c>
      <c r="D11" s="14">
        <v>6740</v>
      </c>
      <c r="E11" s="14">
        <f>2400</f>
        <v>2400</v>
      </c>
      <c r="F11" s="17" t="s">
        <v>19</v>
      </c>
      <c r="G11" s="16">
        <f t="shared" si="0"/>
        <v>-4340</v>
      </c>
    </row>
    <row r="12" spans="1:9" x14ac:dyDescent="0.45">
      <c r="A12" s="8" t="s">
        <v>24</v>
      </c>
      <c r="B12" s="19"/>
      <c r="C12" s="45">
        <v>412000</v>
      </c>
      <c r="D12" s="9">
        <f>SUM(D13:D17)</f>
        <v>48360</v>
      </c>
      <c r="E12" s="9">
        <f>SUM(E13:E18)</f>
        <v>81579</v>
      </c>
      <c r="F12" s="10" t="s">
        <v>82</v>
      </c>
      <c r="G12" s="11">
        <f t="shared" si="0"/>
        <v>33219</v>
      </c>
    </row>
    <row r="13" spans="1:9" x14ac:dyDescent="0.45">
      <c r="A13" s="13"/>
      <c r="B13" s="19" t="s">
        <v>173</v>
      </c>
      <c r="C13" s="45">
        <v>412111</v>
      </c>
      <c r="D13" s="14">
        <v>10</v>
      </c>
      <c r="E13" s="18">
        <v>0</v>
      </c>
      <c r="F13" s="15" t="s">
        <v>19</v>
      </c>
      <c r="G13" s="16">
        <f t="shared" si="0"/>
        <v>-10</v>
      </c>
    </row>
    <row r="14" spans="1:9" x14ac:dyDescent="0.45">
      <c r="A14" s="13"/>
      <c r="B14" s="19" t="s">
        <v>47</v>
      </c>
      <c r="C14" s="45">
        <v>412128</v>
      </c>
      <c r="D14" s="14">
        <v>850</v>
      </c>
      <c r="E14" s="18">
        <f>100+50+70+100+270+200</f>
        <v>790</v>
      </c>
      <c r="F14" s="15" t="s">
        <v>19</v>
      </c>
      <c r="G14" s="16">
        <f t="shared" si="0"/>
        <v>-60</v>
      </c>
    </row>
    <row r="15" spans="1:9" x14ac:dyDescent="0.45">
      <c r="A15" s="13"/>
      <c r="B15" s="19" t="s">
        <v>48</v>
      </c>
      <c r="C15" s="45">
        <v>412202</v>
      </c>
      <c r="D15" s="14">
        <v>7000</v>
      </c>
      <c r="E15" s="18">
        <f>800+400</f>
        <v>1200</v>
      </c>
      <c r="F15" s="15" t="s">
        <v>19</v>
      </c>
      <c r="G15" s="16">
        <f t="shared" si="0"/>
        <v>-5800</v>
      </c>
    </row>
    <row r="16" spans="1:9" x14ac:dyDescent="0.45">
      <c r="A16" s="13"/>
      <c r="B16" s="19" t="s">
        <v>49</v>
      </c>
      <c r="C16" s="45">
        <v>412210</v>
      </c>
      <c r="D16" s="14">
        <v>40000</v>
      </c>
      <c r="E16" s="18">
        <f>27600+36660+5816+1602+6961</f>
        <v>78639</v>
      </c>
      <c r="F16" s="15" t="s">
        <v>82</v>
      </c>
      <c r="G16" s="16">
        <f t="shared" si="0"/>
        <v>38639</v>
      </c>
    </row>
    <row r="17" spans="1:7" x14ac:dyDescent="0.45">
      <c r="A17" s="13"/>
      <c r="B17" s="19" t="s">
        <v>174</v>
      </c>
      <c r="C17" s="45">
        <v>412307</v>
      </c>
      <c r="D17" s="14">
        <v>500</v>
      </c>
      <c r="E17" s="18">
        <f>70+133+71+76</f>
        <v>350</v>
      </c>
      <c r="F17" s="15" t="s">
        <v>19</v>
      </c>
      <c r="G17" s="16">
        <f t="shared" si="0"/>
        <v>-150</v>
      </c>
    </row>
    <row r="18" spans="1:7" x14ac:dyDescent="0.45">
      <c r="A18" s="13"/>
      <c r="B18" s="63" t="s">
        <v>197</v>
      </c>
      <c r="C18" s="45">
        <v>412303</v>
      </c>
      <c r="D18" s="14">
        <v>0</v>
      </c>
      <c r="E18" s="18">
        <f>300+300</f>
        <v>600</v>
      </c>
      <c r="F18" s="15" t="s">
        <v>82</v>
      </c>
      <c r="G18" s="16">
        <f t="shared" si="0"/>
        <v>600</v>
      </c>
    </row>
    <row r="19" spans="1:7" x14ac:dyDescent="0.45">
      <c r="A19" s="20" t="s">
        <v>25</v>
      </c>
      <c r="B19" s="21"/>
      <c r="C19" s="48">
        <v>413000</v>
      </c>
      <c r="D19" s="9">
        <f>SUM(D20:D20)</f>
        <v>350000</v>
      </c>
      <c r="E19" s="9">
        <f>SUM(E20:E20)</f>
        <v>261870.00999999998</v>
      </c>
      <c r="F19" s="10" t="s">
        <v>19</v>
      </c>
      <c r="G19" s="11">
        <f t="shared" si="0"/>
        <v>-88129.99000000002</v>
      </c>
    </row>
    <row r="20" spans="1:7" x14ac:dyDescent="0.45">
      <c r="A20" s="13"/>
      <c r="B20" s="19" t="s">
        <v>26</v>
      </c>
      <c r="C20" s="45">
        <v>413003</v>
      </c>
      <c r="D20" s="14">
        <v>350000</v>
      </c>
      <c r="E20" s="18">
        <f>68858.98+39276.72+2580.92+46780.79+97586.76+6785.84</f>
        <v>261870.00999999998</v>
      </c>
      <c r="F20" s="15" t="s">
        <v>19</v>
      </c>
      <c r="G20" s="16">
        <f t="shared" si="0"/>
        <v>-88129.99000000002</v>
      </c>
    </row>
    <row r="21" spans="1:7" x14ac:dyDescent="0.45">
      <c r="A21" s="13"/>
      <c r="B21" s="19"/>
      <c r="C21" s="45"/>
      <c r="D21" s="14"/>
      <c r="E21" s="18"/>
      <c r="F21" s="22"/>
      <c r="G21" s="16"/>
    </row>
    <row r="22" spans="1:7" x14ac:dyDescent="0.45">
      <c r="A22" s="8" t="s">
        <v>61</v>
      </c>
      <c r="B22" s="21"/>
      <c r="C22" s="45">
        <v>414000</v>
      </c>
      <c r="D22" s="9">
        <f>SUM(D23)</f>
        <v>771000</v>
      </c>
      <c r="E22" s="23">
        <f>E23</f>
        <v>535220</v>
      </c>
      <c r="F22" s="22" t="s">
        <v>19</v>
      </c>
      <c r="G22" s="11">
        <f>E22-D22</f>
        <v>-235780</v>
      </c>
    </row>
    <row r="23" spans="1:7" x14ac:dyDescent="0.45">
      <c r="A23" s="13"/>
      <c r="B23" s="19" t="s">
        <v>50</v>
      </c>
      <c r="C23" s="45">
        <v>414006</v>
      </c>
      <c r="D23" s="14">
        <v>771000</v>
      </c>
      <c r="E23" s="18">
        <f>93905+61060+64825+3740+44480+57800+54530+81900+72980</f>
        <v>535220</v>
      </c>
      <c r="F23" s="15" t="s">
        <v>19</v>
      </c>
      <c r="G23" s="24">
        <f>E23-D23</f>
        <v>-235780</v>
      </c>
    </row>
    <row r="24" spans="1:7" x14ac:dyDescent="0.45">
      <c r="A24" s="8" t="s">
        <v>27</v>
      </c>
      <c r="B24" s="21"/>
      <c r="C24" s="45">
        <v>415000</v>
      </c>
      <c r="D24" s="9">
        <f>SUM(D25:D26)</f>
        <v>130000</v>
      </c>
      <c r="E24" s="23">
        <f>E25+E26</f>
        <v>155900</v>
      </c>
      <c r="F24" s="10" t="s">
        <v>82</v>
      </c>
      <c r="G24" s="11">
        <f>D24-E24</f>
        <v>-25900</v>
      </c>
    </row>
    <row r="25" spans="1:7" x14ac:dyDescent="0.45">
      <c r="A25" s="13"/>
      <c r="B25" s="19" t="s">
        <v>28</v>
      </c>
      <c r="C25" s="45">
        <v>415004</v>
      </c>
      <c r="D25" s="14">
        <v>80000</v>
      </c>
      <c r="E25" s="18">
        <f>12500+4500+62000+23000+20000</f>
        <v>122000</v>
      </c>
      <c r="F25" s="15" t="s">
        <v>82</v>
      </c>
      <c r="G25" s="16">
        <f>E25-D25</f>
        <v>42000</v>
      </c>
    </row>
    <row r="26" spans="1:7" x14ac:dyDescent="0.45">
      <c r="A26" s="13"/>
      <c r="B26" s="19" t="s">
        <v>62</v>
      </c>
      <c r="C26" s="45">
        <v>415999</v>
      </c>
      <c r="D26" s="14">
        <v>50000</v>
      </c>
      <c r="E26" s="18">
        <f>10700+2350+2200+500+16650+500+500+500</f>
        <v>33900</v>
      </c>
      <c r="F26" s="15" t="s">
        <v>19</v>
      </c>
      <c r="G26" s="16">
        <f>E26-D26</f>
        <v>-16100</v>
      </c>
    </row>
    <row r="27" spans="1:7" s="7" customFormat="1" x14ac:dyDescent="0.45">
      <c r="A27" s="5" t="s">
        <v>37</v>
      </c>
      <c r="B27" s="46"/>
      <c r="C27" s="49">
        <v>420000</v>
      </c>
      <c r="D27" s="25"/>
      <c r="E27" s="25"/>
      <c r="F27" s="26"/>
      <c r="G27" s="6"/>
    </row>
    <row r="28" spans="1:7" s="7" customFormat="1" x14ac:dyDescent="0.45">
      <c r="A28" s="27" t="s">
        <v>35</v>
      </c>
      <c r="B28" s="28"/>
      <c r="C28" s="50">
        <v>421000</v>
      </c>
      <c r="D28" s="25">
        <f>SUM(D29:D41)</f>
        <v>17140000</v>
      </c>
      <c r="E28" s="25">
        <f>SUM(E29:E41)</f>
        <v>12850850.060000001</v>
      </c>
      <c r="F28" s="29" t="s">
        <v>19</v>
      </c>
      <c r="G28" s="11">
        <f t="shared" ref="G28:G37" si="1">E28-D28</f>
        <v>-4289149.9399999995</v>
      </c>
    </row>
    <row r="29" spans="1:7" x14ac:dyDescent="0.45">
      <c r="A29" s="13"/>
      <c r="B29" s="19" t="s">
        <v>175</v>
      </c>
      <c r="C29" s="45">
        <v>421001</v>
      </c>
      <c r="D29" s="14">
        <v>382000</v>
      </c>
      <c r="E29" s="14">
        <f>101704.13+52807.84+163812.94</f>
        <v>318324.91000000003</v>
      </c>
      <c r="F29" s="15" t="s">
        <v>19</v>
      </c>
      <c r="G29" s="16">
        <f t="shared" si="1"/>
        <v>-63675.089999999967</v>
      </c>
    </row>
    <row r="30" spans="1:7" x14ac:dyDescent="0.45">
      <c r="A30" s="13"/>
      <c r="B30" s="19" t="s">
        <v>63</v>
      </c>
      <c r="C30" s="45">
        <v>421002</v>
      </c>
      <c r="D30" s="14">
        <v>7900000</v>
      </c>
      <c r="E30" s="14">
        <f>702516.56+616198.33+653174.36+697577.75+640807.53+724725.47+1421232.65</f>
        <v>5456232.6500000004</v>
      </c>
      <c r="F30" s="15" t="s">
        <v>19</v>
      </c>
      <c r="G30" s="16">
        <f t="shared" si="1"/>
        <v>-2443767.3499999996</v>
      </c>
    </row>
    <row r="31" spans="1:7" x14ac:dyDescent="0.45">
      <c r="A31" s="13"/>
      <c r="B31" s="19" t="s">
        <v>51</v>
      </c>
      <c r="C31" s="45">
        <v>421004</v>
      </c>
      <c r="D31" s="14">
        <v>3300000</v>
      </c>
      <c r="E31" s="14">
        <f>350384.75+112499.44+231461.36+298042.96+378168.48+157048.79+532350.95+323700.07</f>
        <v>2383656.7999999998</v>
      </c>
      <c r="F31" s="15" t="s">
        <v>19</v>
      </c>
      <c r="G31" s="16">
        <f t="shared" si="1"/>
        <v>-916343.20000000019</v>
      </c>
    </row>
    <row r="32" spans="1:7" x14ac:dyDescent="0.45">
      <c r="A32" s="13"/>
      <c r="B32" s="19" t="s">
        <v>29</v>
      </c>
      <c r="C32" s="45">
        <v>421005</v>
      </c>
      <c r="D32" s="14">
        <v>150000</v>
      </c>
      <c r="E32" s="14">
        <f>31288.95+55301.4</f>
        <v>86590.35</v>
      </c>
      <c r="F32" s="15" t="s">
        <v>19</v>
      </c>
      <c r="G32" s="16">
        <f t="shared" si="1"/>
        <v>-63409.649999999994</v>
      </c>
    </row>
    <row r="33" spans="1:9" x14ac:dyDescent="0.45">
      <c r="A33" s="13"/>
      <c r="B33" s="19" t="s">
        <v>22</v>
      </c>
      <c r="C33" s="45">
        <v>421006</v>
      </c>
      <c r="D33" s="14">
        <v>1655000</v>
      </c>
      <c r="E33" s="14">
        <f>132154.78+107352.72+124376.82+177809.32+117090.3+145522.03+316152.87+127102.52</f>
        <v>1247561.3600000001</v>
      </c>
      <c r="F33" s="15" t="s">
        <v>19</v>
      </c>
      <c r="G33" s="16">
        <f t="shared" si="1"/>
        <v>-407438.6399999999</v>
      </c>
    </row>
    <row r="34" spans="1:9" x14ac:dyDescent="0.45">
      <c r="A34" s="13" t="s">
        <v>5</v>
      </c>
      <c r="B34" s="19" t="s">
        <v>23</v>
      </c>
      <c r="C34" s="45">
        <v>421007</v>
      </c>
      <c r="D34" s="14">
        <v>3150000</v>
      </c>
      <c r="E34" s="14">
        <f>368593.41+264695.94+289659.5+369333.91+290811.53+342667.85+744734.93+342362.89</f>
        <v>3012859.9600000004</v>
      </c>
      <c r="F34" s="15" t="s">
        <v>19</v>
      </c>
      <c r="G34" s="16">
        <f t="shared" si="1"/>
        <v>-137140.03999999957</v>
      </c>
    </row>
    <row r="35" spans="1:9" x14ac:dyDescent="0.45">
      <c r="A35" s="13"/>
      <c r="B35" s="19" t="s">
        <v>84</v>
      </c>
      <c r="C35" s="45">
        <v>421009</v>
      </c>
      <c r="D35" s="14">
        <v>600</v>
      </c>
      <c r="E35" s="14">
        <f>174.6+310.4+58.2+19.4+97</f>
        <v>659.6</v>
      </c>
      <c r="F35" s="15" t="s">
        <v>82</v>
      </c>
      <c r="G35" s="16">
        <f t="shared" si="1"/>
        <v>59.600000000000023</v>
      </c>
    </row>
    <row r="36" spans="1:9" x14ac:dyDescent="0.45">
      <c r="A36" s="13"/>
      <c r="B36" s="63" t="s">
        <v>198</v>
      </c>
      <c r="C36" s="45">
        <v>421011</v>
      </c>
      <c r="D36" s="14">
        <v>0</v>
      </c>
      <c r="E36" s="14">
        <v>0</v>
      </c>
      <c r="F36" s="15" t="s">
        <v>19</v>
      </c>
      <c r="G36" s="16">
        <f t="shared" si="1"/>
        <v>0</v>
      </c>
    </row>
    <row r="37" spans="1:9" x14ac:dyDescent="0.45">
      <c r="A37" s="13"/>
      <c r="B37" s="19" t="s">
        <v>30</v>
      </c>
      <c r="C37" s="45">
        <v>421012</v>
      </c>
      <c r="D37" s="14">
        <v>130000</v>
      </c>
      <c r="E37" s="14">
        <f>40707.43+38763.41</f>
        <v>79470.84</v>
      </c>
      <c r="F37" s="15" t="s">
        <v>19</v>
      </c>
      <c r="G37" s="16">
        <f t="shared" si="1"/>
        <v>-50529.16</v>
      </c>
      <c r="H37" s="12"/>
    </row>
    <row r="38" spans="1:9" x14ac:dyDescent="0.45">
      <c r="A38" s="13"/>
      <c r="B38" s="19" t="s">
        <v>31</v>
      </c>
      <c r="C38" s="45">
        <v>421013</v>
      </c>
      <c r="D38" s="14">
        <v>150000</v>
      </c>
      <c r="E38" s="14">
        <f>12477.82+11748.04+13643.63</f>
        <v>37869.49</v>
      </c>
      <c r="F38" s="15" t="s">
        <v>19</v>
      </c>
      <c r="G38" s="16">
        <f>D38-E38</f>
        <v>112130.51000000001</v>
      </c>
      <c r="H38" s="12"/>
    </row>
    <row r="39" spans="1:9" x14ac:dyDescent="0.45">
      <c r="A39" s="13"/>
      <c r="B39" s="19" t="s">
        <v>64</v>
      </c>
      <c r="C39" s="45">
        <v>421014</v>
      </c>
      <c r="D39" s="14">
        <v>1400</v>
      </c>
      <c r="E39" s="14">
        <f>496.13+504.97</f>
        <v>1001.1</v>
      </c>
      <c r="F39" s="15" t="s">
        <v>19</v>
      </c>
      <c r="G39" s="16">
        <f>D39-E39</f>
        <v>398.9</v>
      </c>
      <c r="H39" s="12"/>
    </row>
    <row r="40" spans="1:9" x14ac:dyDescent="0.45">
      <c r="A40" s="13"/>
      <c r="B40" s="63" t="s">
        <v>199</v>
      </c>
      <c r="C40" s="45">
        <v>421015</v>
      </c>
      <c r="D40" s="14">
        <v>320000</v>
      </c>
      <c r="E40" s="14">
        <f>1600+7744+106728+19330+43504+14429+33288</f>
        <v>226623</v>
      </c>
      <c r="F40" s="15" t="s">
        <v>19</v>
      </c>
      <c r="G40" s="16">
        <f>E40-D40</f>
        <v>-93377</v>
      </c>
      <c r="H40" s="12"/>
    </row>
    <row r="41" spans="1:9" x14ac:dyDescent="0.45">
      <c r="A41" s="13"/>
      <c r="B41" s="19" t="s">
        <v>83</v>
      </c>
      <c r="C41" s="45">
        <v>421017</v>
      </c>
      <c r="D41" s="14">
        <v>1000</v>
      </c>
      <c r="E41" s="14">
        <v>0</v>
      </c>
      <c r="F41" s="15" t="s">
        <v>19</v>
      </c>
      <c r="G41" s="16">
        <f>D41-E41</f>
        <v>1000</v>
      </c>
      <c r="H41" s="12"/>
    </row>
    <row r="42" spans="1:9" s="7" customFormat="1" x14ac:dyDescent="0.45">
      <c r="A42" s="30" t="s">
        <v>65</v>
      </c>
      <c r="B42" s="38"/>
      <c r="C42" s="50">
        <v>430000</v>
      </c>
      <c r="D42" s="31">
        <f>SUM(D43:D46)</f>
        <v>26465300</v>
      </c>
      <c r="E42" s="31">
        <f>SUM(E43)</f>
        <v>18382028</v>
      </c>
      <c r="F42" s="29" t="s">
        <v>19</v>
      </c>
      <c r="G42" s="11">
        <f>D42-E42</f>
        <v>8083272</v>
      </c>
    </row>
    <row r="43" spans="1:9" x14ac:dyDescent="0.45">
      <c r="A43" s="13"/>
      <c r="B43" s="19" t="s">
        <v>176</v>
      </c>
      <c r="C43" s="45">
        <v>431002</v>
      </c>
      <c r="D43" s="18">
        <v>26465300</v>
      </c>
      <c r="E43" s="32">
        <f>7298729+6749309+3904390+429600</f>
        <v>18382028</v>
      </c>
      <c r="F43" s="17" t="s">
        <v>19</v>
      </c>
      <c r="G43" s="24">
        <f>D43-E43</f>
        <v>8083272</v>
      </c>
    </row>
    <row r="44" spans="1:9" x14ac:dyDescent="0.45">
      <c r="A44" s="30" t="s">
        <v>66</v>
      </c>
      <c r="B44" s="38"/>
      <c r="C44" s="50"/>
      <c r="D44" s="31"/>
      <c r="E44" s="31">
        <f>E45+E46</f>
        <v>0</v>
      </c>
      <c r="F44" s="31"/>
      <c r="G44" s="31">
        <f>G45+G46</f>
        <v>0</v>
      </c>
    </row>
    <row r="45" spans="1:9" x14ac:dyDescent="0.45">
      <c r="A45" s="30"/>
      <c r="B45" s="64" t="s">
        <v>85</v>
      </c>
      <c r="C45" s="52">
        <v>431003</v>
      </c>
      <c r="D45" s="33"/>
      <c r="E45" s="53">
        <v>0</v>
      </c>
      <c r="F45" s="34"/>
      <c r="G45" s="54">
        <f>E45</f>
        <v>0</v>
      </c>
      <c r="H45" s="7"/>
    </row>
    <row r="46" spans="1:9" x14ac:dyDescent="0.45">
      <c r="A46" s="30"/>
      <c r="B46" s="51" t="s">
        <v>177</v>
      </c>
      <c r="C46" s="52">
        <v>431004</v>
      </c>
      <c r="D46" s="31"/>
      <c r="E46" s="55">
        <f>SUM(E47:E47)</f>
        <v>0</v>
      </c>
      <c r="F46" s="29"/>
      <c r="G46" s="56">
        <f>SUM(G47:G47)</f>
        <v>0</v>
      </c>
      <c r="H46" s="7"/>
    </row>
    <row r="47" spans="1:9" x14ac:dyDescent="0.45">
      <c r="A47" s="13"/>
      <c r="B47" s="19"/>
      <c r="C47" s="45"/>
      <c r="D47" s="14"/>
      <c r="E47" s="14"/>
      <c r="F47" s="17"/>
      <c r="G47" s="14">
        <f>E47</f>
        <v>0</v>
      </c>
    </row>
    <row r="48" spans="1:9" s="7" customFormat="1" x14ac:dyDescent="0.45">
      <c r="A48" s="35" t="s">
        <v>38</v>
      </c>
      <c r="B48" s="57"/>
      <c r="C48" s="58"/>
      <c r="D48" s="31">
        <f>+D7+D28+D42</f>
        <v>45152400</v>
      </c>
      <c r="E48" s="31">
        <f>E7+E28+E42</f>
        <v>32459309.77</v>
      </c>
      <c r="F48" s="29" t="s">
        <v>19</v>
      </c>
      <c r="G48" s="25">
        <f>D48-E48</f>
        <v>12693090.23</v>
      </c>
      <c r="H48" s="36"/>
      <c r="I48" s="36"/>
    </row>
    <row r="49" spans="1:9" s="7" customFormat="1" x14ac:dyDescent="0.45">
      <c r="A49" s="37"/>
      <c r="B49" s="38"/>
      <c r="C49" s="59"/>
      <c r="D49" s="39"/>
      <c r="E49" s="39"/>
      <c r="F49" s="40"/>
      <c r="G49" s="41"/>
      <c r="H49" s="36"/>
    </row>
    <row r="50" spans="1:9" x14ac:dyDescent="0.45">
      <c r="A50" s="42"/>
      <c r="B50" s="42"/>
      <c r="C50" s="60"/>
      <c r="D50" s="42"/>
      <c r="E50" s="42"/>
      <c r="F50" s="42"/>
      <c r="G50" s="42"/>
    </row>
    <row r="51" spans="1:9" x14ac:dyDescent="0.45">
      <c r="A51" s="43"/>
      <c r="B51" s="43"/>
      <c r="C51" s="61"/>
      <c r="D51" s="43"/>
      <c r="E51" s="43"/>
      <c r="F51" s="43"/>
      <c r="G51" s="42"/>
    </row>
    <row r="52" spans="1:9" x14ac:dyDescent="0.45">
      <c r="A52" s="43"/>
      <c r="B52" s="43"/>
      <c r="C52" s="61"/>
      <c r="D52" s="43"/>
      <c r="E52" s="43"/>
      <c r="F52" s="43"/>
      <c r="G52" s="42"/>
    </row>
    <row r="53" spans="1:9" x14ac:dyDescent="0.45">
      <c r="E53" s="44"/>
      <c r="G53" s="12"/>
      <c r="I53" s="12"/>
    </row>
    <row r="54" spans="1:9" x14ac:dyDescent="0.45">
      <c r="C54" s="1"/>
      <c r="E54" s="44"/>
      <c r="G54" s="12"/>
    </row>
    <row r="55" spans="1:9" x14ac:dyDescent="0.45">
      <c r="C55" s="1"/>
      <c r="E55" s="44"/>
    </row>
    <row r="56" spans="1:9" x14ac:dyDescent="0.45">
      <c r="C56" s="1"/>
      <c r="E56" s="44"/>
    </row>
    <row r="57" spans="1:9" x14ac:dyDescent="0.45">
      <c r="C57" s="1"/>
      <c r="E57" s="44"/>
    </row>
    <row r="58" spans="1:9" x14ac:dyDescent="0.45">
      <c r="C58" s="1"/>
    </row>
    <row r="59" spans="1:9" x14ac:dyDescent="0.45">
      <c r="C59" s="1"/>
    </row>
    <row r="60" spans="1:9" x14ac:dyDescent="0.45">
      <c r="C60" s="1"/>
    </row>
    <row r="61" spans="1:9" x14ac:dyDescent="0.45">
      <c r="C61" s="1"/>
    </row>
    <row r="62" spans="1:9" x14ac:dyDescent="0.45">
      <c r="C62" s="1"/>
    </row>
    <row r="63" spans="1:9" x14ac:dyDescent="0.45">
      <c r="C63" s="1"/>
    </row>
    <row r="64" spans="1:9" x14ac:dyDescent="0.45">
      <c r="C64" s="1"/>
    </row>
    <row r="65" spans="3:3" x14ac:dyDescent="0.45">
      <c r="C65" s="1"/>
    </row>
    <row r="66" spans="3:3" x14ac:dyDescent="0.45">
      <c r="C66" s="1"/>
    </row>
    <row r="67" spans="3:3" x14ac:dyDescent="0.45">
      <c r="C67" s="1"/>
    </row>
    <row r="68" spans="3:3" x14ac:dyDescent="0.45">
      <c r="C68" s="1"/>
    </row>
    <row r="69" spans="3:3" x14ac:dyDescent="0.45">
      <c r="C69" s="1"/>
    </row>
    <row r="70" spans="3:3" x14ac:dyDescent="0.45">
      <c r="C70" s="1"/>
    </row>
    <row r="71" spans="3:3" x14ac:dyDescent="0.45">
      <c r="C71" s="1"/>
    </row>
    <row r="72" spans="3:3" x14ac:dyDescent="0.45">
      <c r="C72" s="1"/>
    </row>
  </sheetData>
  <mergeCells count="7">
    <mergeCell ref="A5:B6"/>
    <mergeCell ref="C5:C6"/>
    <mergeCell ref="D5:D6"/>
    <mergeCell ref="A1:G1"/>
    <mergeCell ref="A2:G2"/>
    <mergeCell ref="A3:G3"/>
    <mergeCell ref="E5:E6"/>
  </mergeCells>
  <phoneticPr fontId="2" type="noConversion"/>
  <pageMargins left="0.74803149606299213" right="0.47244094488188981" top="0.39370078740157483" bottom="0.19685039370078741" header="0.39370078740157483" footer="0.2362204724409449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4"/>
  <sheetViews>
    <sheetView view="pageBreakPreview" zoomScaleSheetLayoutView="100" workbookViewId="0">
      <selection activeCell="I13" sqref="I13:J13"/>
    </sheetView>
  </sheetViews>
  <sheetFormatPr defaultRowHeight="14.25" x14ac:dyDescent="0.2"/>
  <cols>
    <col min="1" max="1" width="15.28515625" style="76" customWidth="1"/>
    <col min="2" max="2" width="2.85546875" style="76" customWidth="1"/>
    <col min="3" max="3" width="11.5703125" style="76" customWidth="1"/>
    <col min="4" max="4" width="6.5703125" style="76" customWidth="1"/>
    <col min="5" max="5" width="9.5703125" style="76" customWidth="1"/>
    <col min="6" max="6" width="7.85546875" style="76" customWidth="1"/>
    <col min="7" max="7" width="0.85546875" style="76" customWidth="1"/>
    <col min="8" max="8" width="13.85546875" style="76" customWidth="1"/>
    <col min="9" max="9" width="4.42578125" style="76" customWidth="1"/>
    <col min="10" max="10" width="12.28515625" style="76" customWidth="1"/>
    <col min="11" max="11" width="6" style="76" customWidth="1"/>
    <col min="12" max="12" width="9.42578125" style="76" customWidth="1"/>
    <col min="13" max="13" width="8.85546875" style="76" customWidth="1"/>
    <col min="14" max="14" width="6.42578125" style="76" customWidth="1"/>
    <col min="15" max="15" width="11.7109375" style="76" customWidth="1"/>
    <col min="16" max="16" width="3.5703125" style="76" customWidth="1"/>
    <col min="17" max="17" width="14.7109375" style="76" customWidth="1"/>
    <col min="18" max="18" width="0.7109375" style="76" customWidth="1"/>
    <col min="19" max="19" width="1.42578125" style="76" customWidth="1"/>
    <col min="20" max="20" width="15.7109375" style="76" customWidth="1"/>
    <col min="21" max="22" width="0" style="76" hidden="1" customWidth="1"/>
    <col min="23" max="23" width="0.28515625" style="76" customWidth="1"/>
    <col min="24" max="24" width="0" style="76" hidden="1" customWidth="1"/>
    <col min="25" max="16384" width="9.140625" style="76"/>
  </cols>
  <sheetData>
    <row r="1" spans="1:23" ht="14.25" customHeight="1" x14ac:dyDescent="0.2">
      <c r="A1" s="102" t="s">
        <v>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ht="14.25" customHeight="1" x14ac:dyDescent="0.2">
      <c r="A2" s="100" t="s">
        <v>290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14.25" customHeight="1" x14ac:dyDescent="0.2">
      <c r="A3" s="100" t="s">
        <v>87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</row>
    <row r="4" spans="1:23" x14ac:dyDescent="0.2">
      <c r="A4" s="100" t="s">
        <v>88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ht="27" customHeight="1" x14ac:dyDescent="0.2">
      <c r="A5" s="77" t="s">
        <v>89</v>
      </c>
      <c r="B5" s="103" t="s">
        <v>90</v>
      </c>
      <c r="C5" s="91"/>
      <c r="D5" s="103" t="s">
        <v>91</v>
      </c>
      <c r="E5" s="91"/>
      <c r="F5" s="103" t="s">
        <v>41</v>
      </c>
      <c r="G5" s="90"/>
      <c r="H5" s="91"/>
      <c r="I5" s="103" t="s">
        <v>92</v>
      </c>
      <c r="J5" s="91"/>
      <c r="K5" s="103" t="s">
        <v>93</v>
      </c>
      <c r="L5" s="91"/>
      <c r="M5" s="103" t="s">
        <v>94</v>
      </c>
      <c r="N5" s="91"/>
      <c r="O5" s="103" t="s">
        <v>95</v>
      </c>
      <c r="P5" s="91"/>
      <c r="Q5" s="103" t="s">
        <v>96</v>
      </c>
      <c r="R5" s="91"/>
      <c r="S5" s="103" t="s">
        <v>97</v>
      </c>
      <c r="T5" s="90"/>
      <c r="U5" s="91"/>
    </row>
    <row r="6" spans="1:23" ht="26.25" customHeight="1" x14ac:dyDescent="0.2">
      <c r="A6" s="75" t="s">
        <v>98</v>
      </c>
      <c r="B6" s="94" t="s">
        <v>99</v>
      </c>
      <c r="C6" s="91"/>
      <c r="D6" s="94" t="s">
        <v>74</v>
      </c>
      <c r="E6" s="91"/>
      <c r="F6" s="95" t="s">
        <v>178</v>
      </c>
      <c r="G6" s="90"/>
      <c r="H6" s="91"/>
      <c r="I6" s="96">
        <v>514080</v>
      </c>
      <c r="J6" s="91"/>
      <c r="K6" s="96">
        <v>0</v>
      </c>
      <c r="L6" s="91"/>
      <c r="M6" s="97">
        <v>0</v>
      </c>
      <c r="N6" s="91"/>
      <c r="O6" s="97">
        <v>0</v>
      </c>
      <c r="P6" s="91"/>
      <c r="Q6" s="96">
        <v>385560</v>
      </c>
      <c r="R6" s="91"/>
      <c r="S6" s="96">
        <v>128520</v>
      </c>
      <c r="T6" s="90"/>
      <c r="U6" s="91"/>
    </row>
    <row r="7" spans="1:23" ht="26.25" customHeight="1" x14ac:dyDescent="0.2">
      <c r="A7" s="75" t="s">
        <v>98</v>
      </c>
      <c r="B7" s="94" t="s">
        <v>99</v>
      </c>
      <c r="C7" s="91"/>
      <c r="D7" s="94" t="s">
        <v>100</v>
      </c>
      <c r="E7" s="91"/>
      <c r="F7" s="95" t="s">
        <v>178</v>
      </c>
      <c r="G7" s="90"/>
      <c r="H7" s="91"/>
      <c r="I7" s="96">
        <v>42120</v>
      </c>
      <c r="J7" s="91"/>
      <c r="K7" s="96">
        <v>0</v>
      </c>
      <c r="L7" s="91"/>
      <c r="M7" s="97">
        <v>0</v>
      </c>
      <c r="N7" s="91"/>
      <c r="O7" s="97">
        <v>0</v>
      </c>
      <c r="P7" s="91"/>
      <c r="Q7" s="96">
        <v>31590</v>
      </c>
      <c r="R7" s="91"/>
      <c r="S7" s="96">
        <v>10530</v>
      </c>
      <c r="T7" s="90"/>
      <c r="U7" s="91"/>
    </row>
    <row r="8" spans="1:23" ht="26.25" customHeight="1" x14ac:dyDescent="0.2">
      <c r="A8" s="75" t="s">
        <v>98</v>
      </c>
      <c r="B8" s="94" t="s">
        <v>99</v>
      </c>
      <c r="C8" s="91"/>
      <c r="D8" s="94" t="s">
        <v>101</v>
      </c>
      <c r="E8" s="91"/>
      <c r="F8" s="95" t="s">
        <v>178</v>
      </c>
      <c r="G8" s="90"/>
      <c r="H8" s="91"/>
      <c r="I8" s="96">
        <v>42120</v>
      </c>
      <c r="J8" s="91"/>
      <c r="K8" s="96">
        <v>0</v>
      </c>
      <c r="L8" s="91"/>
      <c r="M8" s="97">
        <v>0</v>
      </c>
      <c r="N8" s="91"/>
      <c r="O8" s="97">
        <v>0</v>
      </c>
      <c r="P8" s="91"/>
      <c r="Q8" s="96">
        <v>31590</v>
      </c>
      <c r="R8" s="91"/>
      <c r="S8" s="96">
        <v>10530</v>
      </c>
      <c r="T8" s="90"/>
      <c r="U8" s="91"/>
    </row>
    <row r="9" spans="1:23" ht="26.25" customHeight="1" x14ac:dyDescent="0.2">
      <c r="A9" s="75" t="s">
        <v>98</v>
      </c>
      <c r="B9" s="94" t="s">
        <v>99</v>
      </c>
      <c r="C9" s="91"/>
      <c r="D9" s="94" t="s">
        <v>171</v>
      </c>
      <c r="E9" s="91"/>
      <c r="F9" s="95" t="s">
        <v>178</v>
      </c>
      <c r="G9" s="90"/>
      <c r="H9" s="91"/>
      <c r="I9" s="96">
        <v>86400</v>
      </c>
      <c r="J9" s="91"/>
      <c r="K9" s="96">
        <v>0</v>
      </c>
      <c r="L9" s="91"/>
      <c r="M9" s="97">
        <v>0</v>
      </c>
      <c r="N9" s="91"/>
      <c r="O9" s="97">
        <v>0</v>
      </c>
      <c r="P9" s="91"/>
      <c r="Q9" s="96">
        <v>64800</v>
      </c>
      <c r="R9" s="91"/>
      <c r="S9" s="96">
        <v>21600</v>
      </c>
      <c r="T9" s="90"/>
      <c r="U9" s="91"/>
    </row>
    <row r="10" spans="1:23" ht="26.25" customHeight="1" x14ac:dyDescent="0.2">
      <c r="A10" s="75" t="s">
        <v>98</v>
      </c>
      <c r="B10" s="94" t="s">
        <v>99</v>
      </c>
      <c r="C10" s="91"/>
      <c r="D10" s="94" t="s">
        <v>102</v>
      </c>
      <c r="E10" s="91"/>
      <c r="F10" s="95" t="s">
        <v>178</v>
      </c>
      <c r="G10" s="90"/>
      <c r="H10" s="91"/>
      <c r="I10" s="96">
        <v>1368000</v>
      </c>
      <c r="J10" s="91"/>
      <c r="K10" s="96">
        <v>0</v>
      </c>
      <c r="L10" s="91"/>
      <c r="M10" s="97">
        <v>0</v>
      </c>
      <c r="N10" s="91"/>
      <c r="O10" s="97">
        <v>0</v>
      </c>
      <c r="P10" s="91"/>
      <c r="Q10" s="96">
        <v>1026000</v>
      </c>
      <c r="R10" s="91"/>
      <c r="S10" s="96">
        <v>342000</v>
      </c>
      <c r="T10" s="90"/>
      <c r="U10" s="91"/>
    </row>
    <row r="11" spans="1:23" ht="14.25" customHeight="1" x14ac:dyDescent="0.2">
      <c r="A11" s="89" t="s">
        <v>103</v>
      </c>
      <c r="B11" s="90"/>
      <c r="C11" s="90"/>
      <c r="D11" s="90"/>
      <c r="E11" s="90"/>
      <c r="F11" s="90"/>
      <c r="G11" s="90"/>
      <c r="H11" s="91"/>
      <c r="I11" s="92">
        <v>2052720</v>
      </c>
      <c r="J11" s="91"/>
      <c r="K11" s="92">
        <v>0</v>
      </c>
      <c r="L11" s="91"/>
      <c r="M11" s="93">
        <v>0</v>
      </c>
      <c r="N11" s="91"/>
      <c r="O11" s="93">
        <v>0</v>
      </c>
      <c r="P11" s="91"/>
      <c r="Q11" s="92">
        <v>1539540</v>
      </c>
      <c r="R11" s="91"/>
      <c r="S11" s="92">
        <v>513180</v>
      </c>
      <c r="T11" s="90"/>
      <c r="U11" s="91"/>
    </row>
    <row r="12" spans="1:23" ht="14.25" customHeight="1" x14ac:dyDescent="0.2">
      <c r="A12" s="75" t="s">
        <v>98</v>
      </c>
      <c r="B12" s="94" t="s">
        <v>52</v>
      </c>
      <c r="C12" s="91"/>
      <c r="D12" s="94" t="s">
        <v>33</v>
      </c>
      <c r="E12" s="91"/>
      <c r="F12" s="95" t="s">
        <v>178</v>
      </c>
      <c r="G12" s="90"/>
      <c r="H12" s="91"/>
      <c r="I12" s="96">
        <v>2536650</v>
      </c>
      <c r="J12" s="91"/>
      <c r="K12" s="96">
        <v>0</v>
      </c>
      <c r="L12" s="91"/>
      <c r="M12" s="97">
        <v>0</v>
      </c>
      <c r="N12" s="91"/>
      <c r="O12" s="97">
        <v>0</v>
      </c>
      <c r="P12" s="91"/>
      <c r="Q12" s="96">
        <v>1631530</v>
      </c>
      <c r="R12" s="91"/>
      <c r="S12" s="96">
        <v>905120</v>
      </c>
      <c r="T12" s="90"/>
      <c r="U12" s="91"/>
    </row>
    <row r="13" spans="1:23" ht="18" customHeight="1" x14ac:dyDescent="0.2">
      <c r="A13" s="75" t="s">
        <v>98</v>
      </c>
      <c r="B13" s="94" t="s">
        <v>52</v>
      </c>
      <c r="C13" s="91"/>
      <c r="D13" s="94" t="s">
        <v>73</v>
      </c>
      <c r="E13" s="91"/>
      <c r="F13" s="95" t="s">
        <v>178</v>
      </c>
      <c r="G13" s="90"/>
      <c r="H13" s="91"/>
      <c r="I13" s="96">
        <v>210000</v>
      </c>
      <c r="J13" s="91"/>
      <c r="K13" s="96">
        <v>0</v>
      </c>
      <c r="L13" s="91"/>
      <c r="M13" s="97">
        <v>0</v>
      </c>
      <c r="N13" s="91"/>
      <c r="O13" s="97">
        <v>0</v>
      </c>
      <c r="P13" s="91"/>
      <c r="Q13" s="96">
        <v>157500</v>
      </c>
      <c r="R13" s="91"/>
      <c r="S13" s="96">
        <v>52500</v>
      </c>
      <c r="T13" s="90"/>
      <c r="U13" s="91"/>
    </row>
    <row r="14" spans="1:23" ht="14.25" customHeight="1" x14ac:dyDescent="0.2">
      <c r="A14" s="75" t="s">
        <v>98</v>
      </c>
      <c r="B14" s="94" t="s">
        <v>52</v>
      </c>
      <c r="C14" s="91"/>
      <c r="D14" s="94" t="s">
        <v>34</v>
      </c>
      <c r="E14" s="91"/>
      <c r="F14" s="95" t="s">
        <v>178</v>
      </c>
      <c r="G14" s="90"/>
      <c r="H14" s="91"/>
      <c r="I14" s="96">
        <v>221880</v>
      </c>
      <c r="J14" s="91"/>
      <c r="K14" s="96">
        <v>0</v>
      </c>
      <c r="L14" s="91"/>
      <c r="M14" s="97">
        <v>0</v>
      </c>
      <c r="N14" s="91"/>
      <c r="O14" s="97">
        <v>0</v>
      </c>
      <c r="P14" s="91"/>
      <c r="Q14" s="96">
        <v>164580</v>
      </c>
      <c r="R14" s="91"/>
      <c r="S14" s="96">
        <v>57300</v>
      </c>
      <c r="T14" s="90"/>
      <c r="U14" s="91"/>
    </row>
    <row r="15" spans="1:23" ht="14.25" customHeight="1" x14ac:dyDescent="0.2">
      <c r="A15" s="75" t="s">
        <v>98</v>
      </c>
      <c r="B15" s="94" t="s">
        <v>52</v>
      </c>
      <c r="C15" s="91"/>
      <c r="D15" s="94" t="s">
        <v>104</v>
      </c>
      <c r="E15" s="91"/>
      <c r="F15" s="95" t="s">
        <v>178</v>
      </c>
      <c r="G15" s="90"/>
      <c r="H15" s="91"/>
      <c r="I15" s="96">
        <v>544800</v>
      </c>
      <c r="J15" s="91"/>
      <c r="K15" s="96">
        <v>0</v>
      </c>
      <c r="L15" s="91"/>
      <c r="M15" s="97">
        <v>0</v>
      </c>
      <c r="N15" s="91"/>
      <c r="O15" s="97">
        <v>0</v>
      </c>
      <c r="P15" s="91"/>
      <c r="Q15" s="96">
        <v>361345</v>
      </c>
      <c r="R15" s="91"/>
      <c r="S15" s="96">
        <v>183455</v>
      </c>
      <c r="T15" s="90"/>
      <c r="U15" s="91"/>
    </row>
    <row r="16" spans="1:23" ht="14.25" customHeight="1" x14ac:dyDescent="0.2">
      <c r="A16" s="75" t="s">
        <v>98</v>
      </c>
      <c r="B16" s="94" t="s">
        <v>52</v>
      </c>
      <c r="C16" s="91"/>
      <c r="D16" s="94" t="s">
        <v>134</v>
      </c>
      <c r="E16" s="91"/>
      <c r="F16" s="95" t="s">
        <v>178</v>
      </c>
      <c r="G16" s="90"/>
      <c r="H16" s="91"/>
      <c r="I16" s="96">
        <v>72000</v>
      </c>
      <c r="J16" s="91"/>
      <c r="K16" s="96">
        <v>0</v>
      </c>
      <c r="L16" s="91"/>
      <c r="M16" s="97">
        <v>0</v>
      </c>
      <c r="N16" s="91"/>
      <c r="O16" s="97">
        <v>0</v>
      </c>
      <c r="P16" s="91"/>
      <c r="Q16" s="96">
        <v>43143</v>
      </c>
      <c r="R16" s="91"/>
      <c r="S16" s="96">
        <v>28857</v>
      </c>
      <c r="T16" s="90"/>
      <c r="U16" s="91"/>
    </row>
    <row r="17" spans="1:21" ht="14.25" customHeight="1" x14ac:dyDescent="0.2">
      <c r="A17" s="89" t="s">
        <v>105</v>
      </c>
      <c r="B17" s="90"/>
      <c r="C17" s="90"/>
      <c r="D17" s="90"/>
      <c r="E17" s="90"/>
      <c r="F17" s="90"/>
      <c r="G17" s="90"/>
      <c r="H17" s="91"/>
      <c r="I17" s="92">
        <v>3585330</v>
      </c>
      <c r="J17" s="91"/>
      <c r="K17" s="92">
        <v>0</v>
      </c>
      <c r="L17" s="91"/>
      <c r="M17" s="93">
        <v>0</v>
      </c>
      <c r="N17" s="91"/>
      <c r="O17" s="93">
        <v>0</v>
      </c>
      <c r="P17" s="91"/>
      <c r="Q17" s="92">
        <v>2358098</v>
      </c>
      <c r="R17" s="91"/>
      <c r="S17" s="92">
        <v>1227232</v>
      </c>
      <c r="T17" s="90"/>
      <c r="U17" s="91"/>
    </row>
    <row r="18" spans="1:21" ht="18" customHeight="1" x14ac:dyDescent="0.2">
      <c r="A18" s="75" t="s">
        <v>98</v>
      </c>
      <c r="B18" s="94" t="s">
        <v>2</v>
      </c>
      <c r="C18" s="91"/>
      <c r="D18" s="94" t="s">
        <v>106</v>
      </c>
      <c r="E18" s="91"/>
      <c r="F18" s="95" t="s">
        <v>178</v>
      </c>
      <c r="G18" s="90"/>
      <c r="H18" s="91"/>
      <c r="I18" s="96">
        <v>235000</v>
      </c>
      <c r="J18" s="91"/>
      <c r="K18" s="96">
        <v>0</v>
      </c>
      <c r="L18" s="91"/>
      <c r="M18" s="97">
        <v>0</v>
      </c>
      <c r="N18" s="91"/>
      <c r="O18" s="97">
        <v>0</v>
      </c>
      <c r="P18" s="91"/>
      <c r="Q18" s="96">
        <v>0</v>
      </c>
      <c r="R18" s="91"/>
      <c r="S18" s="96">
        <v>235000</v>
      </c>
      <c r="T18" s="90"/>
      <c r="U18" s="91"/>
    </row>
    <row r="19" spans="1:21" ht="14.25" customHeight="1" x14ac:dyDescent="0.2">
      <c r="A19" s="75" t="s">
        <v>98</v>
      </c>
      <c r="B19" s="94" t="s">
        <v>2</v>
      </c>
      <c r="C19" s="91"/>
      <c r="D19" s="94" t="s">
        <v>32</v>
      </c>
      <c r="E19" s="91"/>
      <c r="F19" s="95" t="s">
        <v>178</v>
      </c>
      <c r="G19" s="90"/>
      <c r="H19" s="91"/>
      <c r="I19" s="96">
        <v>30000</v>
      </c>
      <c r="J19" s="91"/>
      <c r="K19" s="96">
        <v>0</v>
      </c>
      <c r="L19" s="91"/>
      <c r="M19" s="97">
        <v>10000</v>
      </c>
      <c r="N19" s="91"/>
      <c r="O19" s="97">
        <v>0</v>
      </c>
      <c r="P19" s="91"/>
      <c r="Q19" s="96">
        <v>15960</v>
      </c>
      <c r="R19" s="91"/>
      <c r="S19" s="96">
        <v>4040</v>
      </c>
      <c r="T19" s="90"/>
      <c r="U19" s="91"/>
    </row>
    <row r="20" spans="1:21" ht="14.25" customHeight="1" x14ac:dyDescent="0.2">
      <c r="A20" s="75" t="s">
        <v>98</v>
      </c>
      <c r="B20" s="94" t="s">
        <v>2</v>
      </c>
      <c r="C20" s="91"/>
      <c r="D20" s="94" t="s">
        <v>39</v>
      </c>
      <c r="E20" s="91"/>
      <c r="F20" s="95" t="s">
        <v>178</v>
      </c>
      <c r="G20" s="90"/>
      <c r="H20" s="91"/>
      <c r="I20" s="96">
        <v>30000</v>
      </c>
      <c r="J20" s="91"/>
      <c r="K20" s="96">
        <v>0</v>
      </c>
      <c r="L20" s="91"/>
      <c r="M20" s="97">
        <v>30000</v>
      </c>
      <c r="N20" s="91"/>
      <c r="O20" s="97">
        <v>0</v>
      </c>
      <c r="P20" s="91"/>
      <c r="Q20" s="96">
        <v>0</v>
      </c>
      <c r="R20" s="91"/>
      <c r="S20" s="96">
        <v>0</v>
      </c>
      <c r="T20" s="90"/>
      <c r="U20" s="91"/>
    </row>
    <row r="21" spans="1:21" ht="14.25" customHeight="1" x14ac:dyDescent="0.2">
      <c r="A21" s="75" t="s">
        <v>98</v>
      </c>
      <c r="B21" s="94" t="s">
        <v>2</v>
      </c>
      <c r="C21" s="91"/>
      <c r="D21" s="94" t="s">
        <v>1</v>
      </c>
      <c r="E21" s="91"/>
      <c r="F21" s="95" t="s">
        <v>178</v>
      </c>
      <c r="G21" s="90"/>
      <c r="H21" s="91"/>
      <c r="I21" s="96">
        <v>88000</v>
      </c>
      <c r="J21" s="91"/>
      <c r="K21" s="96">
        <v>0</v>
      </c>
      <c r="L21" s="91"/>
      <c r="M21" s="97">
        <v>30000</v>
      </c>
      <c r="N21" s="91"/>
      <c r="O21" s="97">
        <v>0</v>
      </c>
      <c r="P21" s="91"/>
      <c r="Q21" s="96">
        <v>44975</v>
      </c>
      <c r="R21" s="91"/>
      <c r="S21" s="96">
        <v>13025</v>
      </c>
      <c r="T21" s="90"/>
      <c r="U21" s="91"/>
    </row>
    <row r="22" spans="1:21" ht="14.25" customHeight="1" x14ac:dyDescent="0.2">
      <c r="A22" s="89" t="s">
        <v>107</v>
      </c>
      <c r="B22" s="90"/>
      <c r="C22" s="90"/>
      <c r="D22" s="90"/>
      <c r="E22" s="90"/>
      <c r="F22" s="90"/>
      <c r="G22" s="90"/>
      <c r="H22" s="91"/>
      <c r="I22" s="92">
        <v>383000</v>
      </c>
      <c r="J22" s="91"/>
      <c r="K22" s="92">
        <v>0</v>
      </c>
      <c r="L22" s="91"/>
      <c r="M22" s="93">
        <v>70000</v>
      </c>
      <c r="N22" s="91"/>
      <c r="O22" s="93">
        <v>0</v>
      </c>
      <c r="P22" s="91"/>
      <c r="Q22" s="92">
        <v>60935</v>
      </c>
      <c r="R22" s="91"/>
      <c r="S22" s="92">
        <v>252065</v>
      </c>
      <c r="T22" s="90"/>
      <c r="U22" s="91"/>
    </row>
    <row r="23" spans="1:21" ht="14.25" customHeight="1" x14ac:dyDescent="0.2">
      <c r="A23" s="75" t="s">
        <v>98</v>
      </c>
      <c r="B23" s="94" t="s">
        <v>3</v>
      </c>
      <c r="C23" s="91"/>
      <c r="D23" s="94" t="s">
        <v>4</v>
      </c>
      <c r="E23" s="91"/>
      <c r="F23" s="95" t="s">
        <v>178</v>
      </c>
      <c r="G23" s="90"/>
      <c r="H23" s="91"/>
      <c r="I23" s="96">
        <v>255000</v>
      </c>
      <c r="J23" s="91"/>
      <c r="K23" s="96">
        <v>120000</v>
      </c>
      <c r="L23" s="91"/>
      <c r="M23" s="97">
        <v>0</v>
      </c>
      <c r="N23" s="91"/>
      <c r="O23" s="97">
        <v>12000</v>
      </c>
      <c r="P23" s="91"/>
      <c r="Q23" s="96">
        <v>283660</v>
      </c>
      <c r="R23" s="91"/>
      <c r="S23" s="96">
        <v>79340</v>
      </c>
      <c r="T23" s="90"/>
      <c r="U23" s="91"/>
    </row>
    <row r="24" spans="1:21" ht="14.25" customHeight="1" x14ac:dyDescent="0.2">
      <c r="A24" s="75" t="s">
        <v>98</v>
      </c>
      <c r="B24" s="94" t="s">
        <v>3</v>
      </c>
      <c r="C24" s="91"/>
      <c r="D24" s="94" t="s">
        <v>42</v>
      </c>
      <c r="E24" s="91"/>
      <c r="F24" s="95" t="s">
        <v>178</v>
      </c>
      <c r="G24" s="90"/>
      <c r="H24" s="91"/>
      <c r="I24" s="96">
        <v>10000</v>
      </c>
      <c r="J24" s="91"/>
      <c r="K24" s="96">
        <v>0</v>
      </c>
      <c r="L24" s="91"/>
      <c r="M24" s="97">
        <v>0</v>
      </c>
      <c r="N24" s="91"/>
      <c r="O24" s="97">
        <v>0</v>
      </c>
      <c r="P24" s="91"/>
      <c r="Q24" s="96">
        <v>2340</v>
      </c>
      <c r="R24" s="91"/>
      <c r="S24" s="96">
        <v>7660</v>
      </c>
      <c r="T24" s="90"/>
      <c r="U24" s="91"/>
    </row>
    <row r="25" spans="1:21" ht="14.25" customHeight="1" x14ac:dyDescent="0.2">
      <c r="A25" s="75" t="s">
        <v>98</v>
      </c>
      <c r="B25" s="94" t="s">
        <v>3</v>
      </c>
      <c r="C25" s="91"/>
      <c r="D25" s="94" t="s">
        <v>108</v>
      </c>
      <c r="E25" s="91"/>
      <c r="F25" s="95" t="s">
        <v>109</v>
      </c>
      <c r="G25" s="90"/>
      <c r="H25" s="91"/>
      <c r="I25" s="96">
        <v>300000</v>
      </c>
      <c r="J25" s="91"/>
      <c r="K25" s="96">
        <v>0</v>
      </c>
      <c r="L25" s="91"/>
      <c r="M25" s="97">
        <v>80000</v>
      </c>
      <c r="N25" s="91"/>
      <c r="O25" s="97">
        <v>0</v>
      </c>
      <c r="P25" s="91"/>
      <c r="Q25" s="96">
        <v>30908</v>
      </c>
      <c r="R25" s="91"/>
      <c r="S25" s="96">
        <v>189092</v>
      </c>
      <c r="T25" s="90"/>
      <c r="U25" s="91"/>
    </row>
    <row r="26" spans="1:21" ht="14.25" customHeight="1" x14ac:dyDescent="0.2">
      <c r="A26" s="75" t="s">
        <v>98</v>
      </c>
      <c r="B26" s="94" t="s">
        <v>3</v>
      </c>
      <c r="C26" s="91"/>
      <c r="D26" s="94" t="s">
        <v>108</v>
      </c>
      <c r="E26" s="91"/>
      <c r="F26" s="95" t="s">
        <v>110</v>
      </c>
      <c r="G26" s="90"/>
      <c r="H26" s="91"/>
      <c r="I26" s="96">
        <v>60000</v>
      </c>
      <c r="J26" s="91"/>
      <c r="K26" s="96">
        <v>0</v>
      </c>
      <c r="L26" s="91"/>
      <c r="M26" s="97">
        <v>0</v>
      </c>
      <c r="N26" s="91"/>
      <c r="O26" s="97">
        <v>11470</v>
      </c>
      <c r="P26" s="91"/>
      <c r="Q26" s="96">
        <v>22490</v>
      </c>
      <c r="R26" s="91"/>
      <c r="S26" s="96">
        <v>26040</v>
      </c>
      <c r="T26" s="90"/>
      <c r="U26" s="91"/>
    </row>
    <row r="27" spans="1:21" ht="14.25" customHeight="1" x14ac:dyDescent="0.2">
      <c r="A27" s="75" t="s">
        <v>98</v>
      </c>
      <c r="B27" s="94" t="s">
        <v>3</v>
      </c>
      <c r="C27" s="91"/>
      <c r="D27" s="94" t="s">
        <v>108</v>
      </c>
      <c r="E27" s="91"/>
      <c r="F27" s="95" t="s">
        <v>111</v>
      </c>
      <c r="G27" s="90"/>
      <c r="H27" s="91"/>
      <c r="I27" s="96">
        <v>100000</v>
      </c>
      <c r="J27" s="91"/>
      <c r="K27" s="96">
        <v>0</v>
      </c>
      <c r="L27" s="91"/>
      <c r="M27" s="97">
        <v>50000</v>
      </c>
      <c r="N27" s="91"/>
      <c r="O27" s="97">
        <v>0</v>
      </c>
      <c r="P27" s="91"/>
      <c r="Q27" s="96">
        <v>0</v>
      </c>
      <c r="R27" s="91"/>
      <c r="S27" s="96">
        <v>50000</v>
      </c>
      <c r="T27" s="90"/>
      <c r="U27" s="91"/>
    </row>
    <row r="28" spans="1:21" ht="14.25" customHeight="1" x14ac:dyDescent="0.2">
      <c r="A28" s="75" t="s">
        <v>98</v>
      </c>
      <c r="B28" s="94" t="s">
        <v>3</v>
      </c>
      <c r="C28" s="91"/>
      <c r="D28" s="94" t="s">
        <v>108</v>
      </c>
      <c r="E28" s="91"/>
      <c r="F28" s="95" t="s">
        <v>112</v>
      </c>
      <c r="G28" s="90"/>
      <c r="H28" s="91"/>
      <c r="I28" s="96">
        <v>10000</v>
      </c>
      <c r="J28" s="91"/>
      <c r="K28" s="96">
        <v>0</v>
      </c>
      <c r="L28" s="91"/>
      <c r="M28" s="97">
        <v>0</v>
      </c>
      <c r="N28" s="91"/>
      <c r="O28" s="97">
        <v>0</v>
      </c>
      <c r="P28" s="91"/>
      <c r="Q28" s="96">
        <v>1000</v>
      </c>
      <c r="R28" s="91"/>
      <c r="S28" s="96">
        <v>9000</v>
      </c>
      <c r="T28" s="90"/>
      <c r="U28" s="91"/>
    </row>
    <row r="29" spans="1:21" ht="14.25" customHeight="1" x14ac:dyDescent="0.2">
      <c r="A29" s="75" t="s">
        <v>98</v>
      </c>
      <c r="B29" s="94" t="s">
        <v>3</v>
      </c>
      <c r="C29" s="91"/>
      <c r="D29" s="94" t="s">
        <v>108</v>
      </c>
      <c r="E29" s="91"/>
      <c r="F29" s="95" t="s">
        <v>200</v>
      </c>
      <c r="G29" s="90"/>
      <c r="H29" s="91"/>
      <c r="I29" s="96">
        <v>80000</v>
      </c>
      <c r="J29" s="91"/>
      <c r="K29" s="96">
        <v>0</v>
      </c>
      <c r="L29" s="91"/>
      <c r="M29" s="97">
        <v>80000</v>
      </c>
      <c r="N29" s="91"/>
      <c r="O29" s="97">
        <v>0</v>
      </c>
      <c r="P29" s="91"/>
      <c r="Q29" s="96">
        <v>0</v>
      </c>
      <c r="R29" s="91"/>
      <c r="S29" s="96">
        <v>0</v>
      </c>
      <c r="T29" s="90"/>
      <c r="U29" s="91"/>
    </row>
    <row r="30" spans="1:21" ht="14.25" customHeight="1" x14ac:dyDescent="0.2">
      <c r="A30" s="75" t="s">
        <v>98</v>
      </c>
      <c r="B30" s="94" t="s">
        <v>3</v>
      </c>
      <c r="C30" s="91"/>
      <c r="D30" s="94" t="s">
        <v>108</v>
      </c>
      <c r="E30" s="91"/>
      <c r="F30" s="95" t="s">
        <v>113</v>
      </c>
      <c r="G30" s="90"/>
      <c r="H30" s="91"/>
      <c r="I30" s="96">
        <v>20000</v>
      </c>
      <c r="J30" s="91"/>
      <c r="K30" s="96">
        <v>0</v>
      </c>
      <c r="L30" s="91"/>
      <c r="M30" s="97">
        <v>19000</v>
      </c>
      <c r="N30" s="91"/>
      <c r="O30" s="97">
        <v>0</v>
      </c>
      <c r="P30" s="91"/>
      <c r="Q30" s="96">
        <v>1000</v>
      </c>
      <c r="R30" s="91"/>
      <c r="S30" s="96">
        <v>0</v>
      </c>
      <c r="T30" s="90"/>
      <c r="U30" s="91"/>
    </row>
    <row r="31" spans="1:21" ht="14.25" customHeight="1" x14ac:dyDescent="0.2">
      <c r="A31" s="75" t="s">
        <v>98</v>
      </c>
      <c r="B31" s="94" t="s">
        <v>3</v>
      </c>
      <c r="C31" s="91"/>
      <c r="D31" s="94" t="s">
        <v>108</v>
      </c>
      <c r="E31" s="91"/>
      <c r="F31" s="95" t="s">
        <v>114</v>
      </c>
      <c r="G31" s="90"/>
      <c r="H31" s="91"/>
      <c r="I31" s="96">
        <v>10000</v>
      </c>
      <c r="J31" s="91"/>
      <c r="K31" s="96">
        <v>0</v>
      </c>
      <c r="L31" s="91"/>
      <c r="M31" s="97">
        <v>0</v>
      </c>
      <c r="N31" s="91"/>
      <c r="O31" s="97">
        <v>0</v>
      </c>
      <c r="P31" s="91"/>
      <c r="Q31" s="96">
        <v>0</v>
      </c>
      <c r="R31" s="91"/>
      <c r="S31" s="96">
        <v>10000</v>
      </c>
      <c r="T31" s="90"/>
      <c r="U31" s="91"/>
    </row>
    <row r="32" spans="1:21" ht="18" customHeight="1" x14ac:dyDescent="0.2">
      <c r="A32" s="75" t="s">
        <v>98</v>
      </c>
      <c r="B32" s="94" t="s">
        <v>3</v>
      </c>
      <c r="C32" s="91"/>
      <c r="D32" s="94" t="s">
        <v>108</v>
      </c>
      <c r="E32" s="91"/>
      <c r="F32" s="95" t="s">
        <v>201</v>
      </c>
      <c r="G32" s="90"/>
      <c r="H32" s="91"/>
      <c r="I32" s="96">
        <v>10000</v>
      </c>
      <c r="J32" s="91"/>
      <c r="K32" s="96">
        <v>0</v>
      </c>
      <c r="L32" s="91"/>
      <c r="M32" s="97">
        <v>0</v>
      </c>
      <c r="N32" s="91"/>
      <c r="O32" s="97">
        <v>0</v>
      </c>
      <c r="P32" s="91"/>
      <c r="Q32" s="96">
        <v>0</v>
      </c>
      <c r="R32" s="91"/>
      <c r="S32" s="96">
        <v>10000</v>
      </c>
      <c r="T32" s="90"/>
      <c r="U32" s="91"/>
    </row>
    <row r="33" spans="1:21" ht="14.25" customHeight="1" x14ac:dyDescent="0.2">
      <c r="A33" s="75" t="s">
        <v>98</v>
      </c>
      <c r="B33" s="94" t="s">
        <v>3</v>
      </c>
      <c r="C33" s="91"/>
      <c r="D33" s="94" t="s">
        <v>108</v>
      </c>
      <c r="E33" s="91"/>
      <c r="F33" s="95" t="s">
        <v>179</v>
      </c>
      <c r="G33" s="90"/>
      <c r="H33" s="91"/>
      <c r="I33" s="96">
        <v>66000</v>
      </c>
      <c r="J33" s="91"/>
      <c r="K33" s="96">
        <v>0</v>
      </c>
      <c r="L33" s="91"/>
      <c r="M33" s="97">
        <v>0</v>
      </c>
      <c r="N33" s="91"/>
      <c r="O33" s="97">
        <v>22000</v>
      </c>
      <c r="P33" s="91"/>
      <c r="Q33" s="96">
        <v>44000</v>
      </c>
      <c r="R33" s="91"/>
      <c r="S33" s="96">
        <v>0</v>
      </c>
      <c r="T33" s="90"/>
      <c r="U33" s="91"/>
    </row>
    <row r="34" spans="1:21" ht="14.25" customHeight="1" x14ac:dyDescent="0.2">
      <c r="A34" s="75" t="s">
        <v>98</v>
      </c>
      <c r="B34" s="94" t="s">
        <v>3</v>
      </c>
      <c r="C34" s="91"/>
      <c r="D34" s="94" t="s">
        <v>108</v>
      </c>
      <c r="E34" s="91"/>
      <c r="F34" s="95" t="s">
        <v>115</v>
      </c>
      <c r="G34" s="90"/>
      <c r="H34" s="91"/>
      <c r="I34" s="96">
        <v>80000</v>
      </c>
      <c r="J34" s="91"/>
      <c r="K34" s="96">
        <v>0</v>
      </c>
      <c r="L34" s="91"/>
      <c r="M34" s="97">
        <v>40000</v>
      </c>
      <c r="N34" s="91"/>
      <c r="O34" s="97">
        <v>0</v>
      </c>
      <c r="P34" s="91"/>
      <c r="Q34" s="96">
        <v>0</v>
      </c>
      <c r="R34" s="91"/>
      <c r="S34" s="96">
        <v>40000</v>
      </c>
      <c r="T34" s="90"/>
      <c r="U34" s="91"/>
    </row>
    <row r="35" spans="1:21" ht="14.25" customHeight="1" x14ac:dyDescent="0.2">
      <c r="A35" s="75" t="s">
        <v>98</v>
      </c>
      <c r="B35" s="94" t="s">
        <v>3</v>
      </c>
      <c r="C35" s="91"/>
      <c r="D35" s="94" t="s">
        <v>77</v>
      </c>
      <c r="E35" s="91"/>
      <c r="F35" s="95" t="s">
        <v>178</v>
      </c>
      <c r="G35" s="90"/>
      <c r="H35" s="91"/>
      <c r="I35" s="96">
        <v>60000</v>
      </c>
      <c r="J35" s="91"/>
      <c r="K35" s="96">
        <v>0</v>
      </c>
      <c r="L35" s="91"/>
      <c r="M35" s="97">
        <v>0</v>
      </c>
      <c r="N35" s="91"/>
      <c r="O35" s="97">
        <v>0</v>
      </c>
      <c r="P35" s="91"/>
      <c r="Q35" s="96">
        <v>2610</v>
      </c>
      <c r="R35" s="91"/>
      <c r="S35" s="96">
        <v>57390</v>
      </c>
      <c r="T35" s="90"/>
      <c r="U35" s="91"/>
    </row>
    <row r="36" spans="1:21" ht="14.25" customHeight="1" x14ac:dyDescent="0.2">
      <c r="A36" s="89" t="s">
        <v>116</v>
      </c>
      <c r="B36" s="90"/>
      <c r="C36" s="90"/>
      <c r="D36" s="90"/>
      <c r="E36" s="90"/>
      <c r="F36" s="90"/>
      <c r="G36" s="90"/>
      <c r="H36" s="91"/>
      <c r="I36" s="92">
        <v>1061000</v>
      </c>
      <c r="J36" s="91"/>
      <c r="K36" s="92">
        <v>120000</v>
      </c>
      <c r="L36" s="91"/>
      <c r="M36" s="93">
        <v>269000</v>
      </c>
      <c r="N36" s="91"/>
      <c r="O36" s="93">
        <v>45470</v>
      </c>
      <c r="P36" s="91"/>
      <c r="Q36" s="92">
        <v>388008</v>
      </c>
      <c r="R36" s="91"/>
      <c r="S36" s="92">
        <v>478522</v>
      </c>
      <c r="T36" s="90"/>
      <c r="U36" s="91"/>
    </row>
    <row r="37" spans="1:21" ht="14.25" customHeight="1" x14ac:dyDescent="0.2">
      <c r="A37" s="75" t="s">
        <v>98</v>
      </c>
      <c r="B37" s="94" t="s">
        <v>6</v>
      </c>
      <c r="C37" s="91"/>
      <c r="D37" s="94" t="s">
        <v>78</v>
      </c>
      <c r="E37" s="91"/>
      <c r="F37" s="95" t="s">
        <v>178</v>
      </c>
      <c r="G37" s="90"/>
      <c r="H37" s="91"/>
      <c r="I37" s="96">
        <v>120000</v>
      </c>
      <c r="J37" s="91"/>
      <c r="K37" s="96">
        <v>0</v>
      </c>
      <c r="L37" s="91"/>
      <c r="M37" s="97">
        <v>0</v>
      </c>
      <c r="N37" s="91"/>
      <c r="O37" s="97">
        <v>0</v>
      </c>
      <c r="P37" s="91"/>
      <c r="Q37" s="96">
        <v>57132</v>
      </c>
      <c r="R37" s="91"/>
      <c r="S37" s="96">
        <v>62868</v>
      </c>
      <c r="T37" s="90"/>
      <c r="U37" s="91"/>
    </row>
    <row r="38" spans="1:21" ht="14.25" customHeight="1" x14ac:dyDescent="0.2">
      <c r="A38" s="75" t="s">
        <v>98</v>
      </c>
      <c r="B38" s="94" t="s">
        <v>6</v>
      </c>
      <c r="C38" s="91"/>
      <c r="D38" s="94" t="s">
        <v>117</v>
      </c>
      <c r="E38" s="91"/>
      <c r="F38" s="95" t="s">
        <v>178</v>
      </c>
      <c r="G38" s="90"/>
      <c r="H38" s="91"/>
      <c r="I38" s="96">
        <v>30000</v>
      </c>
      <c r="J38" s="91"/>
      <c r="K38" s="96">
        <v>0</v>
      </c>
      <c r="L38" s="91"/>
      <c r="M38" s="97">
        <v>0</v>
      </c>
      <c r="N38" s="91"/>
      <c r="O38" s="97">
        <v>0</v>
      </c>
      <c r="P38" s="91"/>
      <c r="Q38" s="96">
        <v>0</v>
      </c>
      <c r="R38" s="91"/>
      <c r="S38" s="96">
        <v>30000</v>
      </c>
      <c r="T38" s="90"/>
      <c r="U38" s="91"/>
    </row>
    <row r="39" spans="1:21" ht="14.25" customHeight="1" x14ac:dyDescent="0.2">
      <c r="A39" s="75" t="s">
        <v>98</v>
      </c>
      <c r="B39" s="94" t="s">
        <v>6</v>
      </c>
      <c r="C39" s="91"/>
      <c r="D39" s="94" t="s">
        <v>67</v>
      </c>
      <c r="E39" s="91"/>
      <c r="F39" s="95" t="s">
        <v>178</v>
      </c>
      <c r="G39" s="90"/>
      <c r="H39" s="91"/>
      <c r="I39" s="96">
        <v>30000</v>
      </c>
      <c r="J39" s="91"/>
      <c r="K39" s="96">
        <v>0</v>
      </c>
      <c r="L39" s="91"/>
      <c r="M39" s="97">
        <v>0</v>
      </c>
      <c r="N39" s="91"/>
      <c r="O39" s="97">
        <v>7310</v>
      </c>
      <c r="P39" s="91"/>
      <c r="Q39" s="96">
        <v>1690</v>
      </c>
      <c r="R39" s="91"/>
      <c r="S39" s="96">
        <v>21000</v>
      </c>
      <c r="T39" s="90"/>
      <c r="U39" s="91"/>
    </row>
    <row r="40" spans="1:21" ht="14.25" customHeight="1" x14ac:dyDescent="0.2">
      <c r="A40" s="75" t="s">
        <v>98</v>
      </c>
      <c r="B40" s="94" t="s">
        <v>6</v>
      </c>
      <c r="C40" s="91"/>
      <c r="D40" s="94" t="s">
        <v>118</v>
      </c>
      <c r="E40" s="91"/>
      <c r="F40" s="95" t="s">
        <v>178</v>
      </c>
      <c r="G40" s="90"/>
      <c r="H40" s="91"/>
      <c r="I40" s="96">
        <v>10000</v>
      </c>
      <c r="J40" s="91"/>
      <c r="K40" s="96">
        <v>0</v>
      </c>
      <c r="L40" s="91"/>
      <c r="M40" s="97">
        <v>0</v>
      </c>
      <c r="N40" s="91"/>
      <c r="O40" s="97">
        <v>0</v>
      </c>
      <c r="P40" s="91"/>
      <c r="Q40" s="96">
        <v>0</v>
      </c>
      <c r="R40" s="91"/>
      <c r="S40" s="96">
        <v>10000</v>
      </c>
      <c r="T40" s="90"/>
      <c r="U40" s="91"/>
    </row>
    <row r="41" spans="1:21" ht="18" customHeight="1" x14ac:dyDescent="0.2">
      <c r="A41" s="75" t="s">
        <v>98</v>
      </c>
      <c r="B41" s="94" t="s">
        <v>6</v>
      </c>
      <c r="C41" s="91"/>
      <c r="D41" s="94" t="s">
        <v>76</v>
      </c>
      <c r="E41" s="91"/>
      <c r="F41" s="95" t="s">
        <v>178</v>
      </c>
      <c r="G41" s="90"/>
      <c r="H41" s="91"/>
      <c r="I41" s="96">
        <v>20000</v>
      </c>
      <c r="J41" s="91"/>
      <c r="K41" s="96">
        <v>50000</v>
      </c>
      <c r="L41" s="91"/>
      <c r="M41" s="97">
        <v>0</v>
      </c>
      <c r="N41" s="91"/>
      <c r="O41" s="97">
        <v>0</v>
      </c>
      <c r="P41" s="91"/>
      <c r="Q41" s="96">
        <v>15400</v>
      </c>
      <c r="R41" s="91"/>
      <c r="S41" s="96">
        <v>54600</v>
      </c>
      <c r="T41" s="90"/>
      <c r="U41" s="91"/>
    </row>
    <row r="42" spans="1:21" ht="14.25" customHeight="1" x14ac:dyDescent="0.2">
      <c r="A42" s="75" t="s">
        <v>98</v>
      </c>
      <c r="B42" s="94" t="s">
        <v>6</v>
      </c>
      <c r="C42" s="91"/>
      <c r="D42" s="94" t="s">
        <v>119</v>
      </c>
      <c r="E42" s="91"/>
      <c r="F42" s="95" t="s">
        <v>178</v>
      </c>
      <c r="G42" s="90"/>
      <c r="H42" s="91"/>
      <c r="I42" s="96">
        <v>90000</v>
      </c>
      <c r="J42" s="91"/>
      <c r="K42" s="96">
        <v>0</v>
      </c>
      <c r="L42" s="91"/>
      <c r="M42" s="97">
        <v>0</v>
      </c>
      <c r="N42" s="91"/>
      <c r="O42" s="97">
        <v>38555</v>
      </c>
      <c r="P42" s="91"/>
      <c r="Q42" s="96">
        <v>51445</v>
      </c>
      <c r="R42" s="91"/>
      <c r="S42" s="96">
        <v>0</v>
      </c>
      <c r="T42" s="90"/>
      <c r="U42" s="91"/>
    </row>
    <row r="43" spans="1:21" ht="14.25" customHeight="1" x14ac:dyDescent="0.2">
      <c r="A43" s="75" t="s">
        <v>98</v>
      </c>
      <c r="B43" s="94" t="s">
        <v>6</v>
      </c>
      <c r="C43" s="91"/>
      <c r="D43" s="94" t="s">
        <v>75</v>
      </c>
      <c r="E43" s="91"/>
      <c r="F43" s="95" t="s">
        <v>178</v>
      </c>
      <c r="G43" s="90"/>
      <c r="H43" s="91"/>
      <c r="I43" s="96">
        <v>10000</v>
      </c>
      <c r="J43" s="91"/>
      <c r="K43" s="96">
        <v>0</v>
      </c>
      <c r="L43" s="91"/>
      <c r="M43" s="97">
        <v>0</v>
      </c>
      <c r="N43" s="91"/>
      <c r="O43" s="97">
        <v>0</v>
      </c>
      <c r="P43" s="91"/>
      <c r="Q43" s="96">
        <v>2400</v>
      </c>
      <c r="R43" s="91"/>
      <c r="S43" s="96">
        <v>7600</v>
      </c>
      <c r="T43" s="90"/>
      <c r="U43" s="91"/>
    </row>
    <row r="44" spans="1:21" ht="14.25" customHeight="1" x14ac:dyDescent="0.2">
      <c r="A44" s="75" t="s">
        <v>98</v>
      </c>
      <c r="B44" s="94" t="s">
        <v>6</v>
      </c>
      <c r="C44" s="91"/>
      <c r="D44" s="94" t="s">
        <v>79</v>
      </c>
      <c r="E44" s="91"/>
      <c r="F44" s="95" t="s">
        <v>178</v>
      </c>
      <c r="G44" s="90"/>
      <c r="H44" s="91"/>
      <c r="I44" s="96">
        <v>90000</v>
      </c>
      <c r="J44" s="91"/>
      <c r="K44" s="96">
        <v>0</v>
      </c>
      <c r="L44" s="91"/>
      <c r="M44" s="97">
        <v>0</v>
      </c>
      <c r="N44" s="91"/>
      <c r="O44" s="97">
        <v>0</v>
      </c>
      <c r="P44" s="91"/>
      <c r="Q44" s="96">
        <v>28460</v>
      </c>
      <c r="R44" s="91"/>
      <c r="S44" s="96">
        <v>61540</v>
      </c>
      <c r="T44" s="90"/>
      <c r="U44" s="91"/>
    </row>
    <row r="45" spans="1:21" ht="14.25" customHeight="1" x14ac:dyDescent="0.2">
      <c r="A45" s="89" t="s">
        <v>120</v>
      </c>
      <c r="B45" s="90"/>
      <c r="C45" s="90"/>
      <c r="D45" s="90"/>
      <c r="E45" s="90"/>
      <c r="F45" s="90"/>
      <c r="G45" s="90"/>
      <c r="H45" s="91"/>
      <c r="I45" s="92">
        <v>400000</v>
      </c>
      <c r="J45" s="91"/>
      <c r="K45" s="92">
        <v>50000</v>
      </c>
      <c r="L45" s="91"/>
      <c r="M45" s="93">
        <v>0</v>
      </c>
      <c r="N45" s="91"/>
      <c r="O45" s="93">
        <v>45865</v>
      </c>
      <c r="P45" s="91"/>
      <c r="Q45" s="92">
        <v>156527</v>
      </c>
      <c r="R45" s="91"/>
      <c r="S45" s="92">
        <v>247608</v>
      </c>
      <c r="T45" s="90"/>
      <c r="U45" s="91"/>
    </row>
    <row r="46" spans="1:21" ht="18" customHeight="1" x14ac:dyDescent="0.2">
      <c r="A46" s="75" t="s">
        <v>98</v>
      </c>
      <c r="B46" s="94" t="s">
        <v>46</v>
      </c>
      <c r="C46" s="91"/>
      <c r="D46" s="94" t="s">
        <v>44</v>
      </c>
      <c r="E46" s="91"/>
      <c r="F46" s="95" t="s">
        <v>178</v>
      </c>
      <c r="G46" s="90"/>
      <c r="H46" s="91"/>
      <c r="I46" s="96">
        <v>200000</v>
      </c>
      <c r="J46" s="91"/>
      <c r="K46" s="96">
        <v>0</v>
      </c>
      <c r="L46" s="91"/>
      <c r="M46" s="97">
        <v>0</v>
      </c>
      <c r="N46" s="91"/>
      <c r="O46" s="97">
        <v>0</v>
      </c>
      <c r="P46" s="91"/>
      <c r="Q46" s="96">
        <v>115148.65</v>
      </c>
      <c r="R46" s="91"/>
      <c r="S46" s="96">
        <v>84851.35</v>
      </c>
      <c r="T46" s="90"/>
      <c r="U46" s="91"/>
    </row>
    <row r="47" spans="1:21" ht="14.25" customHeight="1" x14ac:dyDescent="0.2">
      <c r="A47" s="75" t="s">
        <v>98</v>
      </c>
      <c r="B47" s="94" t="s">
        <v>46</v>
      </c>
      <c r="C47" s="91"/>
      <c r="D47" s="94" t="s">
        <v>121</v>
      </c>
      <c r="E47" s="91"/>
      <c r="F47" s="95" t="s">
        <v>178</v>
      </c>
      <c r="G47" s="90"/>
      <c r="H47" s="91"/>
      <c r="I47" s="96">
        <v>15000</v>
      </c>
      <c r="J47" s="91"/>
      <c r="K47" s="96">
        <v>0</v>
      </c>
      <c r="L47" s="91"/>
      <c r="M47" s="97">
        <v>0</v>
      </c>
      <c r="N47" s="91"/>
      <c r="O47" s="97">
        <v>0</v>
      </c>
      <c r="P47" s="91"/>
      <c r="Q47" s="96">
        <v>1552.66</v>
      </c>
      <c r="R47" s="91"/>
      <c r="S47" s="96">
        <v>13447.34</v>
      </c>
      <c r="T47" s="90"/>
      <c r="U47" s="91"/>
    </row>
    <row r="48" spans="1:21" ht="14.25" customHeight="1" x14ac:dyDescent="0.2">
      <c r="A48" s="75" t="s">
        <v>98</v>
      </c>
      <c r="B48" s="94" t="s">
        <v>46</v>
      </c>
      <c r="C48" s="91"/>
      <c r="D48" s="94" t="s">
        <v>122</v>
      </c>
      <c r="E48" s="91"/>
      <c r="F48" s="95" t="s">
        <v>178</v>
      </c>
      <c r="G48" s="90"/>
      <c r="H48" s="91"/>
      <c r="I48" s="96">
        <v>10000</v>
      </c>
      <c r="J48" s="91"/>
      <c r="K48" s="96">
        <v>0</v>
      </c>
      <c r="L48" s="91"/>
      <c r="M48" s="97">
        <v>0</v>
      </c>
      <c r="N48" s="91"/>
      <c r="O48" s="97">
        <v>0</v>
      </c>
      <c r="P48" s="91"/>
      <c r="Q48" s="96">
        <v>1124</v>
      </c>
      <c r="R48" s="91"/>
      <c r="S48" s="96">
        <v>8876</v>
      </c>
      <c r="T48" s="90"/>
      <c r="U48" s="91"/>
    </row>
    <row r="49" spans="1:21" ht="14.25" customHeight="1" x14ac:dyDescent="0.2">
      <c r="A49" s="75" t="s">
        <v>98</v>
      </c>
      <c r="B49" s="94" t="s">
        <v>46</v>
      </c>
      <c r="C49" s="91"/>
      <c r="D49" s="94" t="s">
        <v>123</v>
      </c>
      <c r="E49" s="91"/>
      <c r="F49" s="95" t="s">
        <v>178</v>
      </c>
      <c r="G49" s="90"/>
      <c r="H49" s="91"/>
      <c r="I49" s="96">
        <v>40000</v>
      </c>
      <c r="J49" s="91"/>
      <c r="K49" s="96">
        <v>0</v>
      </c>
      <c r="L49" s="91"/>
      <c r="M49" s="97">
        <v>0</v>
      </c>
      <c r="N49" s="91"/>
      <c r="O49" s="97">
        <v>0</v>
      </c>
      <c r="P49" s="91"/>
      <c r="Q49" s="96">
        <v>35310</v>
      </c>
      <c r="R49" s="91"/>
      <c r="S49" s="96">
        <v>4690</v>
      </c>
      <c r="T49" s="90"/>
      <c r="U49" s="91"/>
    </row>
    <row r="50" spans="1:21" ht="14.25" customHeight="1" x14ac:dyDescent="0.2">
      <c r="A50" s="89" t="s">
        <v>124</v>
      </c>
      <c r="B50" s="90"/>
      <c r="C50" s="90"/>
      <c r="D50" s="90"/>
      <c r="E50" s="90"/>
      <c r="F50" s="90"/>
      <c r="G50" s="90"/>
      <c r="H50" s="91"/>
      <c r="I50" s="92">
        <v>265000</v>
      </c>
      <c r="J50" s="91"/>
      <c r="K50" s="92">
        <v>0</v>
      </c>
      <c r="L50" s="91"/>
      <c r="M50" s="93">
        <v>0</v>
      </c>
      <c r="N50" s="91"/>
      <c r="O50" s="93">
        <v>0</v>
      </c>
      <c r="P50" s="91"/>
      <c r="Q50" s="92">
        <v>153135.31</v>
      </c>
      <c r="R50" s="91"/>
      <c r="S50" s="92">
        <v>111864.69</v>
      </c>
      <c r="T50" s="90"/>
      <c r="U50" s="91"/>
    </row>
    <row r="51" spans="1:21" ht="14.25" customHeight="1" x14ac:dyDescent="0.2">
      <c r="A51" s="75" t="s">
        <v>98</v>
      </c>
      <c r="B51" s="94" t="s">
        <v>7</v>
      </c>
      <c r="C51" s="91"/>
      <c r="D51" s="94" t="s">
        <v>45</v>
      </c>
      <c r="E51" s="91"/>
      <c r="F51" s="95" t="s">
        <v>202</v>
      </c>
      <c r="G51" s="90"/>
      <c r="H51" s="91"/>
      <c r="I51" s="96">
        <v>180000</v>
      </c>
      <c r="J51" s="91"/>
      <c r="K51" s="96">
        <v>0</v>
      </c>
      <c r="L51" s="91"/>
      <c r="M51" s="97">
        <v>0</v>
      </c>
      <c r="N51" s="91"/>
      <c r="O51" s="97">
        <v>0</v>
      </c>
      <c r="P51" s="91"/>
      <c r="Q51" s="96">
        <v>0</v>
      </c>
      <c r="R51" s="91"/>
      <c r="S51" s="96">
        <v>180000</v>
      </c>
      <c r="T51" s="90"/>
      <c r="U51" s="91"/>
    </row>
    <row r="52" spans="1:21" ht="14.25" customHeight="1" x14ac:dyDescent="0.2">
      <c r="A52" s="75" t="s">
        <v>98</v>
      </c>
      <c r="B52" s="94" t="s">
        <v>7</v>
      </c>
      <c r="C52" s="91"/>
      <c r="D52" s="94" t="s">
        <v>45</v>
      </c>
      <c r="E52" s="91"/>
      <c r="F52" s="95" t="s">
        <v>203</v>
      </c>
      <c r="G52" s="90"/>
      <c r="H52" s="91"/>
      <c r="I52" s="96">
        <v>31000</v>
      </c>
      <c r="J52" s="91"/>
      <c r="K52" s="96">
        <v>0</v>
      </c>
      <c r="L52" s="91"/>
      <c r="M52" s="97">
        <v>0</v>
      </c>
      <c r="N52" s="91"/>
      <c r="O52" s="97">
        <v>0</v>
      </c>
      <c r="P52" s="91"/>
      <c r="Q52" s="96">
        <v>27000</v>
      </c>
      <c r="R52" s="91"/>
      <c r="S52" s="96">
        <v>4000</v>
      </c>
      <c r="T52" s="90"/>
      <c r="U52" s="91"/>
    </row>
    <row r="53" spans="1:21" ht="14.25" customHeight="1" x14ac:dyDescent="0.2">
      <c r="A53" s="75" t="s">
        <v>98</v>
      </c>
      <c r="B53" s="94" t="s">
        <v>7</v>
      </c>
      <c r="C53" s="91"/>
      <c r="D53" s="94" t="s">
        <v>45</v>
      </c>
      <c r="E53" s="91"/>
      <c r="F53" s="95" t="s">
        <v>204</v>
      </c>
      <c r="G53" s="90"/>
      <c r="H53" s="91"/>
      <c r="I53" s="96">
        <v>12000</v>
      </c>
      <c r="J53" s="91"/>
      <c r="K53" s="96">
        <v>0</v>
      </c>
      <c r="L53" s="91"/>
      <c r="M53" s="97">
        <v>0</v>
      </c>
      <c r="N53" s="91"/>
      <c r="O53" s="97">
        <v>0</v>
      </c>
      <c r="P53" s="91"/>
      <c r="Q53" s="96">
        <v>0</v>
      </c>
      <c r="R53" s="91"/>
      <c r="S53" s="96">
        <v>12000</v>
      </c>
      <c r="T53" s="90"/>
      <c r="U53" s="91"/>
    </row>
    <row r="54" spans="1:21" ht="14.25" customHeight="1" x14ac:dyDescent="0.2">
      <c r="A54" s="75" t="s">
        <v>98</v>
      </c>
      <c r="B54" s="94" t="s">
        <v>7</v>
      </c>
      <c r="C54" s="91"/>
      <c r="D54" s="94" t="s">
        <v>45</v>
      </c>
      <c r="E54" s="91"/>
      <c r="F54" s="95" t="s">
        <v>205</v>
      </c>
      <c r="G54" s="90"/>
      <c r="H54" s="91"/>
      <c r="I54" s="96">
        <v>15000</v>
      </c>
      <c r="J54" s="91"/>
      <c r="K54" s="96">
        <v>0</v>
      </c>
      <c r="L54" s="91"/>
      <c r="M54" s="97">
        <v>0</v>
      </c>
      <c r="N54" s="91"/>
      <c r="O54" s="97">
        <v>0</v>
      </c>
      <c r="P54" s="91"/>
      <c r="Q54" s="96">
        <v>12375</v>
      </c>
      <c r="R54" s="91"/>
      <c r="S54" s="96">
        <v>2625</v>
      </c>
      <c r="T54" s="90"/>
      <c r="U54" s="91"/>
    </row>
    <row r="55" spans="1:21" ht="14.25" customHeight="1" x14ac:dyDescent="0.2">
      <c r="A55" s="75" t="s">
        <v>98</v>
      </c>
      <c r="B55" s="94" t="s">
        <v>7</v>
      </c>
      <c r="C55" s="91"/>
      <c r="D55" s="94" t="s">
        <v>45</v>
      </c>
      <c r="E55" s="91"/>
      <c r="F55" s="95" t="s">
        <v>206</v>
      </c>
      <c r="G55" s="90"/>
      <c r="H55" s="91"/>
      <c r="I55" s="96">
        <v>11000</v>
      </c>
      <c r="J55" s="91"/>
      <c r="K55" s="96">
        <v>0</v>
      </c>
      <c r="L55" s="91"/>
      <c r="M55" s="97">
        <v>0</v>
      </c>
      <c r="N55" s="91"/>
      <c r="O55" s="97">
        <v>0</v>
      </c>
      <c r="P55" s="91"/>
      <c r="Q55" s="96">
        <v>11000</v>
      </c>
      <c r="R55" s="91"/>
      <c r="S55" s="96">
        <v>0</v>
      </c>
      <c r="T55" s="90"/>
      <c r="U55" s="91"/>
    </row>
    <row r="56" spans="1:21" ht="14.25" customHeight="1" x14ac:dyDescent="0.2">
      <c r="A56" s="75" t="s">
        <v>98</v>
      </c>
      <c r="B56" s="94" t="s">
        <v>7</v>
      </c>
      <c r="C56" s="91"/>
      <c r="D56" s="94" t="s">
        <v>182</v>
      </c>
      <c r="E56" s="91"/>
      <c r="F56" s="95" t="s">
        <v>207</v>
      </c>
      <c r="G56" s="90"/>
      <c r="H56" s="91"/>
      <c r="I56" s="96">
        <v>18500</v>
      </c>
      <c r="J56" s="91"/>
      <c r="K56" s="96">
        <v>0</v>
      </c>
      <c r="L56" s="91"/>
      <c r="M56" s="97">
        <v>0</v>
      </c>
      <c r="N56" s="91"/>
      <c r="O56" s="97">
        <v>0</v>
      </c>
      <c r="P56" s="91"/>
      <c r="Q56" s="96">
        <v>0</v>
      </c>
      <c r="R56" s="91"/>
      <c r="S56" s="96">
        <v>18500</v>
      </c>
      <c r="T56" s="90"/>
      <c r="U56" s="91"/>
    </row>
    <row r="57" spans="1:21" ht="14.25" customHeight="1" x14ac:dyDescent="0.2">
      <c r="A57" s="75" t="s">
        <v>98</v>
      </c>
      <c r="B57" s="94" t="s">
        <v>7</v>
      </c>
      <c r="C57" s="91"/>
      <c r="D57" s="94" t="s">
        <v>125</v>
      </c>
      <c r="E57" s="91"/>
      <c r="F57" s="95" t="s">
        <v>208</v>
      </c>
      <c r="G57" s="90"/>
      <c r="H57" s="91"/>
      <c r="I57" s="96">
        <v>29000</v>
      </c>
      <c r="J57" s="91"/>
      <c r="K57" s="96">
        <v>0</v>
      </c>
      <c r="L57" s="91"/>
      <c r="M57" s="97">
        <v>0</v>
      </c>
      <c r="N57" s="91"/>
      <c r="O57" s="97">
        <v>0</v>
      </c>
      <c r="P57" s="91"/>
      <c r="Q57" s="96">
        <v>0</v>
      </c>
      <c r="R57" s="91"/>
      <c r="S57" s="96">
        <v>29000</v>
      </c>
      <c r="T57" s="90"/>
      <c r="U57" s="91"/>
    </row>
    <row r="58" spans="1:21" ht="18" customHeight="1" x14ac:dyDescent="0.2">
      <c r="A58" s="75" t="s">
        <v>98</v>
      </c>
      <c r="B58" s="94" t="s">
        <v>7</v>
      </c>
      <c r="C58" s="91"/>
      <c r="D58" s="94" t="s">
        <v>209</v>
      </c>
      <c r="E58" s="91"/>
      <c r="F58" s="95" t="s">
        <v>210</v>
      </c>
      <c r="G58" s="90"/>
      <c r="H58" s="91"/>
      <c r="I58" s="96">
        <v>9500</v>
      </c>
      <c r="J58" s="91"/>
      <c r="K58" s="96">
        <v>0</v>
      </c>
      <c r="L58" s="91"/>
      <c r="M58" s="97">
        <v>0</v>
      </c>
      <c r="N58" s="91"/>
      <c r="O58" s="97">
        <v>0</v>
      </c>
      <c r="P58" s="91"/>
      <c r="Q58" s="96">
        <v>8750</v>
      </c>
      <c r="R58" s="91"/>
      <c r="S58" s="96">
        <v>750</v>
      </c>
      <c r="T58" s="90"/>
      <c r="U58" s="91"/>
    </row>
    <row r="59" spans="1:21" ht="14.25" customHeight="1" x14ac:dyDescent="0.2">
      <c r="A59" s="75" t="s">
        <v>98</v>
      </c>
      <c r="B59" s="94" t="s">
        <v>7</v>
      </c>
      <c r="C59" s="91"/>
      <c r="D59" s="94" t="s">
        <v>211</v>
      </c>
      <c r="E59" s="91"/>
      <c r="F59" s="95" t="s">
        <v>212</v>
      </c>
      <c r="G59" s="90"/>
      <c r="H59" s="91"/>
      <c r="I59" s="96">
        <v>86500</v>
      </c>
      <c r="J59" s="91"/>
      <c r="K59" s="96">
        <v>0</v>
      </c>
      <c r="L59" s="91"/>
      <c r="M59" s="97">
        <v>0</v>
      </c>
      <c r="N59" s="91"/>
      <c r="O59" s="97">
        <v>0</v>
      </c>
      <c r="P59" s="91"/>
      <c r="Q59" s="96">
        <v>0</v>
      </c>
      <c r="R59" s="91"/>
      <c r="S59" s="96">
        <v>86500</v>
      </c>
      <c r="T59" s="90"/>
      <c r="U59" s="91"/>
    </row>
    <row r="60" spans="1:21" ht="18" customHeight="1" x14ac:dyDescent="0.2">
      <c r="A60" s="75" t="s">
        <v>98</v>
      </c>
      <c r="B60" s="94" t="s">
        <v>7</v>
      </c>
      <c r="C60" s="91"/>
      <c r="D60" s="94" t="s">
        <v>213</v>
      </c>
      <c r="E60" s="91"/>
      <c r="F60" s="95" t="s">
        <v>214</v>
      </c>
      <c r="G60" s="90"/>
      <c r="H60" s="91"/>
      <c r="I60" s="96">
        <v>21000</v>
      </c>
      <c r="J60" s="91"/>
      <c r="K60" s="96">
        <v>0</v>
      </c>
      <c r="L60" s="91"/>
      <c r="M60" s="97">
        <v>0</v>
      </c>
      <c r="N60" s="91"/>
      <c r="O60" s="97">
        <v>0</v>
      </c>
      <c r="P60" s="91"/>
      <c r="Q60" s="96">
        <v>21000</v>
      </c>
      <c r="R60" s="91"/>
      <c r="S60" s="96">
        <v>0</v>
      </c>
      <c r="T60" s="90"/>
      <c r="U60" s="91"/>
    </row>
    <row r="61" spans="1:21" ht="14.25" customHeight="1" x14ac:dyDescent="0.2">
      <c r="A61" s="75" t="s">
        <v>98</v>
      </c>
      <c r="B61" s="94" t="s">
        <v>7</v>
      </c>
      <c r="C61" s="91"/>
      <c r="D61" s="94" t="s">
        <v>81</v>
      </c>
      <c r="E61" s="91"/>
      <c r="F61" s="95" t="s">
        <v>178</v>
      </c>
      <c r="G61" s="90"/>
      <c r="H61" s="91"/>
      <c r="I61" s="96">
        <v>70000</v>
      </c>
      <c r="J61" s="91"/>
      <c r="K61" s="96">
        <v>0</v>
      </c>
      <c r="L61" s="91"/>
      <c r="M61" s="97">
        <v>0</v>
      </c>
      <c r="N61" s="91"/>
      <c r="O61" s="97">
        <v>0</v>
      </c>
      <c r="P61" s="91"/>
      <c r="Q61" s="96">
        <v>39496.879999999997</v>
      </c>
      <c r="R61" s="91"/>
      <c r="S61" s="96">
        <v>30503.119999999999</v>
      </c>
      <c r="T61" s="90"/>
      <c r="U61" s="91"/>
    </row>
    <row r="62" spans="1:21" ht="18" customHeight="1" x14ac:dyDescent="0.2">
      <c r="A62" s="89" t="s">
        <v>126</v>
      </c>
      <c r="B62" s="90"/>
      <c r="C62" s="90"/>
      <c r="D62" s="90"/>
      <c r="E62" s="90"/>
      <c r="F62" s="90"/>
      <c r="G62" s="90"/>
      <c r="H62" s="91"/>
      <c r="I62" s="92">
        <v>483500</v>
      </c>
      <c r="J62" s="91"/>
      <c r="K62" s="92">
        <v>0</v>
      </c>
      <c r="L62" s="91"/>
      <c r="M62" s="93">
        <v>0</v>
      </c>
      <c r="N62" s="91"/>
      <c r="O62" s="93">
        <v>0</v>
      </c>
      <c r="P62" s="91"/>
      <c r="Q62" s="92">
        <v>119621.88</v>
      </c>
      <c r="R62" s="91"/>
      <c r="S62" s="92">
        <v>363878.12</v>
      </c>
      <c r="T62" s="90"/>
      <c r="U62" s="91"/>
    </row>
    <row r="63" spans="1:21" ht="14.25" customHeight="1" x14ac:dyDescent="0.2">
      <c r="A63" s="75" t="s">
        <v>98</v>
      </c>
      <c r="B63" s="94" t="s">
        <v>8</v>
      </c>
      <c r="C63" s="91"/>
      <c r="D63" s="94" t="s">
        <v>55</v>
      </c>
      <c r="E63" s="91"/>
      <c r="F63" s="95" t="s">
        <v>215</v>
      </c>
      <c r="G63" s="90"/>
      <c r="H63" s="91"/>
      <c r="I63" s="96">
        <v>80000</v>
      </c>
      <c r="J63" s="91"/>
      <c r="K63" s="96">
        <v>0</v>
      </c>
      <c r="L63" s="91"/>
      <c r="M63" s="97">
        <v>0</v>
      </c>
      <c r="N63" s="91"/>
      <c r="O63" s="97">
        <v>0</v>
      </c>
      <c r="P63" s="91"/>
      <c r="Q63" s="96">
        <v>0</v>
      </c>
      <c r="R63" s="91"/>
      <c r="S63" s="96">
        <v>80000</v>
      </c>
      <c r="T63" s="90"/>
      <c r="U63" s="91"/>
    </row>
    <row r="64" spans="1:21" ht="18" customHeight="1" x14ac:dyDescent="0.2">
      <c r="A64" s="89" t="s">
        <v>127</v>
      </c>
      <c r="B64" s="90"/>
      <c r="C64" s="90"/>
      <c r="D64" s="90"/>
      <c r="E64" s="90"/>
      <c r="F64" s="90"/>
      <c r="G64" s="90"/>
      <c r="H64" s="91"/>
      <c r="I64" s="92">
        <v>80000</v>
      </c>
      <c r="J64" s="91"/>
      <c r="K64" s="92">
        <v>0</v>
      </c>
      <c r="L64" s="91"/>
      <c r="M64" s="93">
        <v>0</v>
      </c>
      <c r="N64" s="91"/>
      <c r="O64" s="93">
        <v>0</v>
      </c>
      <c r="P64" s="91"/>
      <c r="Q64" s="92">
        <v>0</v>
      </c>
      <c r="R64" s="91"/>
      <c r="S64" s="92">
        <v>80000</v>
      </c>
      <c r="T64" s="90"/>
      <c r="U64" s="91"/>
    </row>
    <row r="65" spans="1:21" ht="15.75" customHeight="1" x14ac:dyDescent="0.2">
      <c r="A65" s="75" t="s">
        <v>98</v>
      </c>
      <c r="B65" s="94" t="s">
        <v>128</v>
      </c>
      <c r="C65" s="91"/>
      <c r="D65" s="94" t="s">
        <v>128</v>
      </c>
      <c r="E65" s="91"/>
      <c r="F65" s="95" t="s">
        <v>178</v>
      </c>
      <c r="G65" s="90"/>
      <c r="H65" s="91"/>
      <c r="I65" s="96">
        <v>35000</v>
      </c>
      <c r="J65" s="91"/>
      <c r="K65" s="96">
        <v>0</v>
      </c>
      <c r="L65" s="91"/>
      <c r="M65" s="97">
        <v>0</v>
      </c>
      <c r="N65" s="91"/>
      <c r="O65" s="97">
        <v>0</v>
      </c>
      <c r="P65" s="91"/>
      <c r="Q65" s="96">
        <v>0</v>
      </c>
      <c r="R65" s="91"/>
      <c r="S65" s="96">
        <v>35000</v>
      </c>
      <c r="T65" s="90"/>
      <c r="U65" s="91"/>
    </row>
    <row r="66" spans="1:21" ht="14.25" customHeight="1" x14ac:dyDescent="0.2">
      <c r="A66" s="89" t="s">
        <v>129</v>
      </c>
      <c r="B66" s="90"/>
      <c r="C66" s="90"/>
      <c r="D66" s="90"/>
      <c r="E66" s="90"/>
      <c r="F66" s="90"/>
      <c r="G66" s="90"/>
      <c r="H66" s="91"/>
      <c r="I66" s="92">
        <v>35000</v>
      </c>
      <c r="J66" s="91"/>
      <c r="K66" s="92">
        <v>0</v>
      </c>
      <c r="L66" s="91"/>
      <c r="M66" s="93">
        <v>0</v>
      </c>
      <c r="N66" s="91"/>
      <c r="O66" s="93">
        <v>0</v>
      </c>
      <c r="P66" s="91"/>
      <c r="Q66" s="92">
        <v>0</v>
      </c>
      <c r="R66" s="91"/>
      <c r="S66" s="92">
        <v>35000</v>
      </c>
      <c r="T66" s="90"/>
      <c r="U66" s="91"/>
    </row>
    <row r="67" spans="1:21" ht="14.25" customHeight="1" x14ac:dyDescent="0.2">
      <c r="A67" s="75" t="s">
        <v>98</v>
      </c>
      <c r="B67" s="94" t="s">
        <v>56</v>
      </c>
      <c r="C67" s="91"/>
      <c r="D67" s="94" t="s">
        <v>130</v>
      </c>
      <c r="E67" s="91"/>
      <c r="F67" s="95" t="s">
        <v>178</v>
      </c>
      <c r="G67" s="90"/>
      <c r="H67" s="91"/>
      <c r="I67" s="96">
        <v>15000</v>
      </c>
      <c r="J67" s="91"/>
      <c r="K67" s="96">
        <v>0</v>
      </c>
      <c r="L67" s="91"/>
      <c r="M67" s="97">
        <v>0</v>
      </c>
      <c r="N67" s="91"/>
      <c r="O67" s="97">
        <v>0</v>
      </c>
      <c r="P67" s="91"/>
      <c r="Q67" s="96">
        <v>0</v>
      </c>
      <c r="R67" s="91"/>
      <c r="S67" s="96">
        <v>15000</v>
      </c>
      <c r="T67" s="90"/>
      <c r="U67" s="91"/>
    </row>
    <row r="68" spans="1:21" ht="14.25" customHeight="1" x14ac:dyDescent="0.2">
      <c r="A68" s="89" t="s">
        <v>131</v>
      </c>
      <c r="B68" s="90"/>
      <c r="C68" s="90"/>
      <c r="D68" s="90"/>
      <c r="E68" s="90"/>
      <c r="F68" s="90"/>
      <c r="G68" s="90"/>
      <c r="H68" s="91"/>
      <c r="I68" s="92">
        <v>15000</v>
      </c>
      <c r="J68" s="91"/>
      <c r="K68" s="92">
        <v>0</v>
      </c>
      <c r="L68" s="91"/>
      <c r="M68" s="93">
        <v>0</v>
      </c>
      <c r="N68" s="91"/>
      <c r="O68" s="93">
        <v>0</v>
      </c>
      <c r="P68" s="91"/>
      <c r="Q68" s="92">
        <v>0</v>
      </c>
      <c r="R68" s="91"/>
      <c r="S68" s="92">
        <v>15000</v>
      </c>
      <c r="T68" s="90"/>
      <c r="U68" s="91"/>
    </row>
    <row r="69" spans="1:21" ht="14.25" customHeight="1" x14ac:dyDescent="0.2">
      <c r="A69" s="98" t="s">
        <v>132</v>
      </c>
      <c r="B69" s="99"/>
      <c r="C69" s="99"/>
      <c r="D69" s="99"/>
      <c r="E69" s="99"/>
      <c r="F69" s="99"/>
      <c r="G69" s="99"/>
      <c r="H69" s="99"/>
      <c r="I69" s="92">
        <v>8360550</v>
      </c>
      <c r="J69" s="91"/>
      <c r="K69" s="92">
        <v>170000</v>
      </c>
      <c r="L69" s="91"/>
      <c r="M69" s="93">
        <v>339000</v>
      </c>
      <c r="N69" s="91"/>
      <c r="O69" s="93">
        <v>91335</v>
      </c>
      <c r="P69" s="91"/>
      <c r="Q69" s="92">
        <v>4775865.1900000004</v>
      </c>
      <c r="R69" s="91"/>
      <c r="S69" s="92">
        <v>3324349.81</v>
      </c>
      <c r="T69" s="90"/>
      <c r="U69" s="91"/>
    </row>
    <row r="70" spans="1:21" ht="18" customHeight="1" x14ac:dyDescent="0.2">
      <c r="A70" s="75" t="s">
        <v>133</v>
      </c>
      <c r="B70" s="94" t="s">
        <v>52</v>
      </c>
      <c r="C70" s="91"/>
      <c r="D70" s="94" t="s">
        <v>33</v>
      </c>
      <c r="E70" s="91"/>
      <c r="F70" s="95" t="s">
        <v>178</v>
      </c>
      <c r="G70" s="90"/>
      <c r="H70" s="91"/>
      <c r="I70" s="96">
        <v>1216000</v>
      </c>
      <c r="J70" s="91"/>
      <c r="K70" s="96">
        <v>0</v>
      </c>
      <c r="L70" s="91"/>
      <c r="M70" s="97">
        <v>0</v>
      </c>
      <c r="N70" s="91"/>
      <c r="O70" s="97">
        <v>0</v>
      </c>
      <c r="P70" s="91"/>
      <c r="Q70" s="96">
        <v>718420</v>
      </c>
      <c r="R70" s="91"/>
      <c r="S70" s="96">
        <v>497580</v>
      </c>
      <c r="T70" s="90"/>
      <c r="U70" s="91"/>
    </row>
    <row r="71" spans="1:21" ht="14.25" customHeight="1" x14ac:dyDescent="0.2">
      <c r="A71" s="75" t="s">
        <v>133</v>
      </c>
      <c r="B71" s="94" t="s">
        <v>52</v>
      </c>
      <c r="C71" s="91"/>
      <c r="D71" s="94" t="s">
        <v>73</v>
      </c>
      <c r="E71" s="91"/>
      <c r="F71" s="95" t="s">
        <v>178</v>
      </c>
      <c r="G71" s="90"/>
      <c r="H71" s="91"/>
      <c r="I71" s="96">
        <v>42000</v>
      </c>
      <c r="J71" s="91"/>
      <c r="K71" s="96">
        <v>0</v>
      </c>
      <c r="L71" s="91"/>
      <c r="M71" s="97">
        <v>0</v>
      </c>
      <c r="N71" s="91"/>
      <c r="O71" s="97">
        <v>0</v>
      </c>
      <c r="P71" s="91"/>
      <c r="Q71" s="96">
        <v>31500</v>
      </c>
      <c r="R71" s="91"/>
      <c r="S71" s="96">
        <v>10500</v>
      </c>
      <c r="T71" s="90"/>
      <c r="U71" s="91"/>
    </row>
    <row r="72" spans="1:21" ht="14.25" customHeight="1" x14ac:dyDescent="0.2">
      <c r="A72" s="75" t="s">
        <v>133</v>
      </c>
      <c r="B72" s="94" t="s">
        <v>52</v>
      </c>
      <c r="C72" s="91"/>
      <c r="D72" s="94" t="s">
        <v>104</v>
      </c>
      <c r="E72" s="91"/>
      <c r="F72" s="95" t="s">
        <v>178</v>
      </c>
      <c r="G72" s="90"/>
      <c r="H72" s="91"/>
      <c r="I72" s="96">
        <v>626400</v>
      </c>
      <c r="J72" s="91"/>
      <c r="K72" s="96">
        <v>0</v>
      </c>
      <c r="L72" s="91"/>
      <c r="M72" s="97">
        <v>0</v>
      </c>
      <c r="N72" s="91"/>
      <c r="O72" s="97">
        <v>0</v>
      </c>
      <c r="P72" s="91"/>
      <c r="Q72" s="96">
        <v>409194</v>
      </c>
      <c r="R72" s="91"/>
      <c r="S72" s="96">
        <v>217206</v>
      </c>
      <c r="T72" s="90"/>
      <c r="U72" s="91"/>
    </row>
    <row r="73" spans="1:21" ht="14.25" customHeight="1" x14ac:dyDescent="0.2">
      <c r="A73" s="75" t="s">
        <v>133</v>
      </c>
      <c r="B73" s="94" t="s">
        <v>52</v>
      </c>
      <c r="C73" s="91"/>
      <c r="D73" s="94" t="s">
        <v>134</v>
      </c>
      <c r="E73" s="91"/>
      <c r="F73" s="95" t="s">
        <v>178</v>
      </c>
      <c r="G73" s="90"/>
      <c r="H73" s="91"/>
      <c r="I73" s="96">
        <v>96000</v>
      </c>
      <c r="J73" s="91"/>
      <c r="K73" s="96">
        <v>0</v>
      </c>
      <c r="L73" s="91"/>
      <c r="M73" s="97">
        <v>0</v>
      </c>
      <c r="N73" s="91"/>
      <c r="O73" s="97">
        <v>0</v>
      </c>
      <c r="P73" s="91"/>
      <c r="Q73" s="96">
        <v>47219</v>
      </c>
      <c r="R73" s="91"/>
      <c r="S73" s="96">
        <v>48781</v>
      </c>
      <c r="T73" s="90"/>
      <c r="U73" s="91"/>
    </row>
    <row r="74" spans="1:21" ht="14.25" customHeight="1" x14ac:dyDescent="0.2">
      <c r="A74" s="89" t="s">
        <v>105</v>
      </c>
      <c r="B74" s="90"/>
      <c r="C74" s="90"/>
      <c r="D74" s="90"/>
      <c r="E74" s="90"/>
      <c r="F74" s="90"/>
      <c r="G74" s="90"/>
      <c r="H74" s="91"/>
      <c r="I74" s="92">
        <v>1980400</v>
      </c>
      <c r="J74" s="91"/>
      <c r="K74" s="92">
        <v>0</v>
      </c>
      <c r="L74" s="91"/>
      <c r="M74" s="93">
        <v>0</v>
      </c>
      <c r="N74" s="91"/>
      <c r="O74" s="93">
        <v>0</v>
      </c>
      <c r="P74" s="91"/>
      <c r="Q74" s="92">
        <v>1206333</v>
      </c>
      <c r="R74" s="91"/>
      <c r="S74" s="92">
        <v>774067</v>
      </c>
      <c r="T74" s="90"/>
      <c r="U74" s="91"/>
    </row>
    <row r="75" spans="1:21" ht="18" customHeight="1" x14ac:dyDescent="0.2">
      <c r="A75" s="75" t="s">
        <v>133</v>
      </c>
      <c r="B75" s="94" t="s">
        <v>2</v>
      </c>
      <c r="C75" s="91"/>
      <c r="D75" s="94" t="s">
        <v>106</v>
      </c>
      <c r="E75" s="91"/>
      <c r="F75" s="95" t="s">
        <v>178</v>
      </c>
      <c r="G75" s="90"/>
      <c r="H75" s="91"/>
      <c r="I75" s="96">
        <v>165000</v>
      </c>
      <c r="J75" s="91"/>
      <c r="K75" s="96">
        <v>0</v>
      </c>
      <c r="L75" s="91"/>
      <c r="M75" s="97">
        <v>0</v>
      </c>
      <c r="N75" s="91"/>
      <c r="O75" s="97">
        <v>0</v>
      </c>
      <c r="P75" s="91"/>
      <c r="Q75" s="96">
        <v>6000</v>
      </c>
      <c r="R75" s="91"/>
      <c r="S75" s="96">
        <v>159000</v>
      </c>
      <c r="T75" s="90"/>
      <c r="U75" s="91"/>
    </row>
    <row r="76" spans="1:21" ht="14.25" customHeight="1" x14ac:dyDescent="0.2">
      <c r="A76" s="75" t="s">
        <v>133</v>
      </c>
      <c r="B76" s="94" t="s">
        <v>2</v>
      </c>
      <c r="C76" s="91"/>
      <c r="D76" s="94" t="s">
        <v>32</v>
      </c>
      <c r="E76" s="91"/>
      <c r="F76" s="95" t="s">
        <v>178</v>
      </c>
      <c r="G76" s="90"/>
      <c r="H76" s="91"/>
      <c r="I76" s="96">
        <v>20000</v>
      </c>
      <c r="J76" s="91"/>
      <c r="K76" s="96">
        <v>0</v>
      </c>
      <c r="L76" s="91"/>
      <c r="M76" s="97">
        <v>0</v>
      </c>
      <c r="N76" s="91"/>
      <c r="O76" s="97">
        <v>0</v>
      </c>
      <c r="P76" s="91"/>
      <c r="Q76" s="96">
        <v>12600</v>
      </c>
      <c r="R76" s="91"/>
      <c r="S76" s="96">
        <v>7400</v>
      </c>
      <c r="T76" s="90"/>
      <c r="U76" s="91"/>
    </row>
    <row r="77" spans="1:21" ht="14.25" customHeight="1" x14ac:dyDescent="0.2">
      <c r="A77" s="75" t="s">
        <v>133</v>
      </c>
      <c r="B77" s="94" t="s">
        <v>2</v>
      </c>
      <c r="C77" s="91"/>
      <c r="D77" s="94" t="s">
        <v>39</v>
      </c>
      <c r="E77" s="91"/>
      <c r="F77" s="95" t="s">
        <v>178</v>
      </c>
      <c r="G77" s="90"/>
      <c r="H77" s="91"/>
      <c r="I77" s="96">
        <v>66000</v>
      </c>
      <c r="J77" s="91"/>
      <c r="K77" s="96">
        <v>0</v>
      </c>
      <c r="L77" s="91"/>
      <c r="M77" s="97">
        <v>0</v>
      </c>
      <c r="N77" s="91"/>
      <c r="O77" s="97">
        <v>0</v>
      </c>
      <c r="P77" s="91"/>
      <c r="Q77" s="96">
        <v>49050</v>
      </c>
      <c r="R77" s="91"/>
      <c r="S77" s="96">
        <v>16950</v>
      </c>
      <c r="T77" s="90"/>
      <c r="U77" s="91"/>
    </row>
    <row r="78" spans="1:21" ht="14.25" customHeight="1" x14ac:dyDescent="0.2">
      <c r="A78" s="75" t="s">
        <v>133</v>
      </c>
      <c r="B78" s="94" t="s">
        <v>2</v>
      </c>
      <c r="C78" s="91"/>
      <c r="D78" s="94" t="s">
        <v>1</v>
      </c>
      <c r="E78" s="91"/>
      <c r="F78" s="95" t="s">
        <v>178</v>
      </c>
      <c r="G78" s="90"/>
      <c r="H78" s="91"/>
      <c r="I78" s="96">
        <v>20000</v>
      </c>
      <c r="J78" s="91"/>
      <c r="K78" s="96">
        <v>0</v>
      </c>
      <c r="L78" s="91"/>
      <c r="M78" s="97">
        <v>0</v>
      </c>
      <c r="N78" s="91"/>
      <c r="O78" s="97">
        <v>0</v>
      </c>
      <c r="P78" s="91"/>
      <c r="Q78" s="96">
        <v>4440</v>
      </c>
      <c r="R78" s="91"/>
      <c r="S78" s="96">
        <v>15560</v>
      </c>
      <c r="T78" s="90"/>
      <c r="U78" s="91"/>
    </row>
    <row r="79" spans="1:21" ht="14.25" customHeight="1" x14ac:dyDescent="0.2">
      <c r="A79" s="89" t="s">
        <v>107</v>
      </c>
      <c r="B79" s="90"/>
      <c r="C79" s="90"/>
      <c r="D79" s="90"/>
      <c r="E79" s="90"/>
      <c r="F79" s="90"/>
      <c r="G79" s="90"/>
      <c r="H79" s="91"/>
      <c r="I79" s="92">
        <v>271000</v>
      </c>
      <c r="J79" s="91"/>
      <c r="K79" s="92">
        <v>0</v>
      </c>
      <c r="L79" s="91"/>
      <c r="M79" s="93">
        <v>0</v>
      </c>
      <c r="N79" s="91"/>
      <c r="O79" s="93">
        <v>0</v>
      </c>
      <c r="P79" s="91"/>
      <c r="Q79" s="92">
        <v>72090</v>
      </c>
      <c r="R79" s="91"/>
      <c r="S79" s="92">
        <v>198910</v>
      </c>
      <c r="T79" s="90"/>
      <c r="U79" s="91"/>
    </row>
    <row r="80" spans="1:21" ht="14.25" customHeight="1" x14ac:dyDescent="0.2">
      <c r="A80" s="75" t="s">
        <v>133</v>
      </c>
      <c r="B80" s="94" t="s">
        <v>3</v>
      </c>
      <c r="C80" s="91"/>
      <c r="D80" s="94" t="s">
        <v>4</v>
      </c>
      <c r="E80" s="91"/>
      <c r="F80" s="95" t="s">
        <v>178</v>
      </c>
      <c r="G80" s="90"/>
      <c r="H80" s="91"/>
      <c r="I80" s="96">
        <v>118000</v>
      </c>
      <c r="J80" s="91"/>
      <c r="K80" s="96">
        <v>0</v>
      </c>
      <c r="L80" s="91"/>
      <c r="M80" s="97">
        <v>0</v>
      </c>
      <c r="N80" s="91"/>
      <c r="O80" s="97">
        <v>0</v>
      </c>
      <c r="P80" s="91"/>
      <c r="Q80" s="96">
        <v>47562</v>
      </c>
      <c r="R80" s="91"/>
      <c r="S80" s="96">
        <v>70438</v>
      </c>
      <c r="T80" s="90"/>
      <c r="U80" s="91"/>
    </row>
    <row r="81" spans="1:21" ht="14.25" customHeight="1" x14ac:dyDescent="0.2">
      <c r="A81" s="75" t="s">
        <v>133</v>
      </c>
      <c r="B81" s="94" t="s">
        <v>3</v>
      </c>
      <c r="C81" s="91"/>
      <c r="D81" s="94" t="s">
        <v>42</v>
      </c>
      <c r="E81" s="91"/>
      <c r="F81" s="95" t="s">
        <v>178</v>
      </c>
      <c r="G81" s="90"/>
      <c r="H81" s="91"/>
      <c r="I81" s="96">
        <v>10000</v>
      </c>
      <c r="J81" s="91"/>
      <c r="K81" s="96">
        <v>0</v>
      </c>
      <c r="L81" s="91"/>
      <c r="M81" s="97">
        <v>0</v>
      </c>
      <c r="N81" s="91"/>
      <c r="O81" s="97">
        <v>0</v>
      </c>
      <c r="P81" s="91"/>
      <c r="Q81" s="96">
        <v>0</v>
      </c>
      <c r="R81" s="91"/>
      <c r="S81" s="96">
        <v>10000</v>
      </c>
      <c r="T81" s="90"/>
      <c r="U81" s="91"/>
    </row>
    <row r="82" spans="1:21" ht="18" customHeight="1" x14ac:dyDescent="0.2">
      <c r="A82" s="75" t="s">
        <v>133</v>
      </c>
      <c r="B82" s="94" t="s">
        <v>3</v>
      </c>
      <c r="C82" s="91"/>
      <c r="D82" s="94" t="s">
        <v>108</v>
      </c>
      <c r="E82" s="91"/>
      <c r="F82" s="95" t="s">
        <v>137</v>
      </c>
      <c r="G82" s="90"/>
      <c r="H82" s="91"/>
      <c r="I82" s="96">
        <v>100000</v>
      </c>
      <c r="J82" s="91"/>
      <c r="K82" s="96">
        <v>0</v>
      </c>
      <c r="L82" s="91"/>
      <c r="M82" s="97">
        <v>0</v>
      </c>
      <c r="N82" s="91"/>
      <c r="O82" s="97">
        <v>0</v>
      </c>
      <c r="P82" s="91"/>
      <c r="Q82" s="96">
        <v>10880</v>
      </c>
      <c r="R82" s="91"/>
      <c r="S82" s="96">
        <v>89120</v>
      </c>
      <c r="T82" s="90"/>
      <c r="U82" s="91"/>
    </row>
    <row r="83" spans="1:21" ht="14.25" customHeight="1" x14ac:dyDescent="0.2">
      <c r="A83" s="75" t="s">
        <v>133</v>
      </c>
      <c r="B83" s="94" t="s">
        <v>3</v>
      </c>
      <c r="C83" s="91"/>
      <c r="D83" s="94" t="s">
        <v>108</v>
      </c>
      <c r="E83" s="91"/>
      <c r="F83" s="95" t="s">
        <v>216</v>
      </c>
      <c r="G83" s="90"/>
      <c r="H83" s="91"/>
      <c r="I83" s="96">
        <v>130000</v>
      </c>
      <c r="J83" s="91"/>
      <c r="K83" s="96">
        <v>0</v>
      </c>
      <c r="L83" s="91"/>
      <c r="M83" s="97">
        <v>0</v>
      </c>
      <c r="N83" s="91"/>
      <c r="O83" s="97">
        <v>36000</v>
      </c>
      <c r="P83" s="91"/>
      <c r="Q83" s="96">
        <v>72000</v>
      </c>
      <c r="R83" s="91"/>
      <c r="S83" s="96">
        <v>22000</v>
      </c>
      <c r="T83" s="90"/>
      <c r="U83" s="91"/>
    </row>
    <row r="84" spans="1:21" ht="14.25" customHeight="1" x14ac:dyDescent="0.2">
      <c r="A84" s="75" t="s">
        <v>133</v>
      </c>
      <c r="B84" s="94" t="s">
        <v>3</v>
      </c>
      <c r="C84" s="91"/>
      <c r="D84" s="94" t="s">
        <v>108</v>
      </c>
      <c r="E84" s="91"/>
      <c r="F84" s="95" t="s">
        <v>217</v>
      </c>
      <c r="G84" s="90"/>
      <c r="H84" s="91"/>
      <c r="I84" s="96">
        <v>12000</v>
      </c>
      <c r="J84" s="91"/>
      <c r="K84" s="96">
        <v>0</v>
      </c>
      <c r="L84" s="91"/>
      <c r="M84" s="97">
        <v>0</v>
      </c>
      <c r="N84" s="91"/>
      <c r="O84" s="97">
        <v>0</v>
      </c>
      <c r="P84" s="91"/>
      <c r="Q84" s="96">
        <v>0</v>
      </c>
      <c r="R84" s="91"/>
      <c r="S84" s="96">
        <v>12000</v>
      </c>
      <c r="T84" s="90"/>
      <c r="U84" s="91"/>
    </row>
    <row r="85" spans="1:21" ht="14.25" customHeight="1" x14ac:dyDescent="0.2">
      <c r="A85" s="75" t="s">
        <v>133</v>
      </c>
      <c r="B85" s="94" t="s">
        <v>3</v>
      </c>
      <c r="C85" s="91"/>
      <c r="D85" s="94" t="s">
        <v>77</v>
      </c>
      <c r="E85" s="91"/>
      <c r="F85" s="95" t="s">
        <v>178</v>
      </c>
      <c r="G85" s="90"/>
      <c r="H85" s="91"/>
      <c r="I85" s="96">
        <v>20000</v>
      </c>
      <c r="J85" s="91"/>
      <c r="K85" s="96">
        <v>0</v>
      </c>
      <c r="L85" s="91"/>
      <c r="M85" s="97">
        <v>0</v>
      </c>
      <c r="N85" s="91"/>
      <c r="O85" s="97">
        <v>0</v>
      </c>
      <c r="P85" s="91"/>
      <c r="Q85" s="96">
        <v>6590</v>
      </c>
      <c r="R85" s="91"/>
      <c r="S85" s="96">
        <v>13410</v>
      </c>
      <c r="T85" s="90"/>
      <c r="U85" s="91"/>
    </row>
    <row r="86" spans="1:21" ht="18" customHeight="1" x14ac:dyDescent="0.2">
      <c r="A86" s="89" t="s">
        <v>116</v>
      </c>
      <c r="B86" s="90"/>
      <c r="C86" s="90"/>
      <c r="D86" s="90"/>
      <c r="E86" s="90"/>
      <c r="F86" s="90"/>
      <c r="G86" s="90"/>
      <c r="H86" s="91"/>
      <c r="I86" s="92">
        <v>390000</v>
      </c>
      <c r="J86" s="91"/>
      <c r="K86" s="92">
        <v>0</v>
      </c>
      <c r="L86" s="91"/>
      <c r="M86" s="93">
        <v>0</v>
      </c>
      <c r="N86" s="91"/>
      <c r="O86" s="93">
        <v>36000</v>
      </c>
      <c r="P86" s="91"/>
      <c r="Q86" s="92">
        <v>137032</v>
      </c>
      <c r="R86" s="91"/>
      <c r="S86" s="92">
        <v>216968</v>
      </c>
      <c r="T86" s="90"/>
      <c r="U86" s="91"/>
    </row>
    <row r="87" spans="1:21" ht="14.25" customHeight="1" x14ac:dyDescent="0.2">
      <c r="A87" s="75" t="s">
        <v>133</v>
      </c>
      <c r="B87" s="94" t="s">
        <v>6</v>
      </c>
      <c r="C87" s="91"/>
      <c r="D87" s="94" t="s">
        <v>78</v>
      </c>
      <c r="E87" s="91"/>
      <c r="F87" s="95" t="s">
        <v>178</v>
      </c>
      <c r="G87" s="90"/>
      <c r="H87" s="91"/>
      <c r="I87" s="96">
        <v>64500</v>
      </c>
      <c r="J87" s="91"/>
      <c r="K87" s="96">
        <v>0</v>
      </c>
      <c r="L87" s="91"/>
      <c r="M87" s="97">
        <v>0</v>
      </c>
      <c r="N87" s="91"/>
      <c r="O87" s="97">
        <v>0</v>
      </c>
      <c r="P87" s="91"/>
      <c r="Q87" s="96">
        <v>54301</v>
      </c>
      <c r="R87" s="91"/>
      <c r="S87" s="96">
        <v>10199</v>
      </c>
      <c r="T87" s="90"/>
      <c r="U87" s="91"/>
    </row>
    <row r="88" spans="1:21" ht="18" customHeight="1" x14ac:dyDescent="0.2">
      <c r="A88" s="75" t="s">
        <v>133</v>
      </c>
      <c r="B88" s="94" t="s">
        <v>6</v>
      </c>
      <c r="C88" s="91"/>
      <c r="D88" s="94" t="s">
        <v>119</v>
      </c>
      <c r="E88" s="91"/>
      <c r="F88" s="95" t="s">
        <v>178</v>
      </c>
      <c r="G88" s="90"/>
      <c r="H88" s="91"/>
      <c r="I88" s="96">
        <v>15000</v>
      </c>
      <c r="J88" s="91"/>
      <c r="K88" s="96">
        <v>0</v>
      </c>
      <c r="L88" s="91"/>
      <c r="M88" s="97">
        <v>0</v>
      </c>
      <c r="N88" s="91"/>
      <c r="O88" s="97">
        <v>10200</v>
      </c>
      <c r="P88" s="91"/>
      <c r="Q88" s="96">
        <v>4800</v>
      </c>
      <c r="R88" s="91"/>
      <c r="S88" s="96">
        <v>0</v>
      </c>
      <c r="T88" s="90"/>
      <c r="U88" s="91"/>
    </row>
    <row r="89" spans="1:21" ht="14.25" customHeight="1" x14ac:dyDescent="0.2">
      <c r="A89" s="75" t="s">
        <v>133</v>
      </c>
      <c r="B89" s="94" t="s">
        <v>6</v>
      </c>
      <c r="C89" s="91"/>
      <c r="D89" s="94" t="s">
        <v>79</v>
      </c>
      <c r="E89" s="91"/>
      <c r="F89" s="95" t="s">
        <v>178</v>
      </c>
      <c r="G89" s="90"/>
      <c r="H89" s="91"/>
      <c r="I89" s="96">
        <v>50000</v>
      </c>
      <c r="J89" s="91"/>
      <c r="K89" s="96">
        <v>0</v>
      </c>
      <c r="L89" s="91"/>
      <c r="M89" s="97">
        <v>0</v>
      </c>
      <c r="N89" s="91"/>
      <c r="O89" s="97">
        <v>0</v>
      </c>
      <c r="P89" s="91"/>
      <c r="Q89" s="96">
        <v>38850</v>
      </c>
      <c r="R89" s="91"/>
      <c r="S89" s="96">
        <v>11150</v>
      </c>
      <c r="T89" s="90"/>
      <c r="U89" s="91"/>
    </row>
    <row r="90" spans="1:21" ht="14.25" customHeight="1" x14ac:dyDescent="0.2">
      <c r="A90" s="89" t="s">
        <v>120</v>
      </c>
      <c r="B90" s="90"/>
      <c r="C90" s="90"/>
      <c r="D90" s="90"/>
      <c r="E90" s="90"/>
      <c r="F90" s="90"/>
      <c r="G90" s="90"/>
      <c r="H90" s="91"/>
      <c r="I90" s="92">
        <v>129500</v>
      </c>
      <c r="J90" s="91"/>
      <c r="K90" s="92">
        <v>0</v>
      </c>
      <c r="L90" s="91"/>
      <c r="M90" s="93">
        <v>0</v>
      </c>
      <c r="N90" s="91"/>
      <c r="O90" s="93">
        <v>10200</v>
      </c>
      <c r="P90" s="91"/>
      <c r="Q90" s="92">
        <v>97951</v>
      </c>
      <c r="R90" s="91"/>
      <c r="S90" s="92">
        <v>21349</v>
      </c>
      <c r="T90" s="90"/>
      <c r="U90" s="91"/>
    </row>
    <row r="91" spans="1:21" ht="14.25" customHeight="1" x14ac:dyDescent="0.2">
      <c r="A91" s="75" t="s">
        <v>133</v>
      </c>
      <c r="B91" s="94" t="s">
        <v>46</v>
      </c>
      <c r="C91" s="91"/>
      <c r="D91" s="94" t="s">
        <v>122</v>
      </c>
      <c r="E91" s="91"/>
      <c r="F91" s="95" t="s">
        <v>178</v>
      </c>
      <c r="G91" s="90"/>
      <c r="H91" s="91"/>
      <c r="I91" s="96">
        <v>15000</v>
      </c>
      <c r="J91" s="91"/>
      <c r="K91" s="96">
        <v>0</v>
      </c>
      <c r="L91" s="91"/>
      <c r="M91" s="97">
        <v>0</v>
      </c>
      <c r="N91" s="91"/>
      <c r="O91" s="97">
        <v>0</v>
      </c>
      <c r="P91" s="91"/>
      <c r="Q91" s="96">
        <v>9543</v>
      </c>
      <c r="R91" s="91"/>
      <c r="S91" s="96">
        <v>5457</v>
      </c>
      <c r="T91" s="90"/>
      <c r="U91" s="91"/>
    </row>
    <row r="92" spans="1:21" ht="14.25" customHeight="1" x14ac:dyDescent="0.2">
      <c r="A92" s="89" t="s">
        <v>124</v>
      </c>
      <c r="B92" s="90"/>
      <c r="C92" s="90"/>
      <c r="D92" s="90"/>
      <c r="E92" s="90"/>
      <c r="F92" s="90"/>
      <c r="G92" s="90"/>
      <c r="H92" s="91"/>
      <c r="I92" s="92">
        <v>15000</v>
      </c>
      <c r="J92" s="91"/>
      <c r="K92" s="92">
        <v>0</v>
      </c>
      <c r="L92" s="91"/>
      <c r="M92" s="93">
        <v>0</v>
      </c>
      <c r="N92" s="91"/>
      <c r="O92" s="93">
        <v>0</v>
      </c>
      <c r="P92" s="91"/>
      <c r="Q92" s="92">
        <v>9543</v>
      </c>
      <c r="R92" s="91"/>
      <c r="S92" s="92">
        <v>5457</v>
      </c>
      <c r="T92" s="90"/>
      <c r="U92" s="91"/>
    </row>
    <row r="93" spans="1:21" ht="18" customHeight="1" x14ac:dyDescent="0.2">
      <c r="A93" s="75" t="s">
        <v>133</v>
      </c>
      <c r="B93" s="94" t="s">
        <v>7</v>
      </c>
      <c r="C93" s="91"/>
      <c r="D93" s="94" t="s">
        <v>45</v>
      </c>
      <c r="E93" s="91"/>
      <c r="F93" s="95" t="s">
        <v>218</v>
      </c>
      <c r="G93" s="90"/>
      <c r="H93" s="91"/>
      <c r="I93" s="96">
        <v>31000</v>
      </c>
      <c r="J93" s="91"/>
      <c r="K93" s="96">
        <v>0</v>
      </c>
      <c r="L93" s="91"/>
      <c r="M93" s="97">
        <v>0</v>
      </c>
      <c r="N93" s="91"/>
      <c r="O93" s="97">
        <v>0</v>
      </c>
      <c r="P93" s="91"/>
      <c r="Q93" s="96">
        <v>28000</v>
      </c>
      <c r="R93" s="91"/>
      <c r="S93" s="96">
        <v>3000</v>
      </c>
      <c r="T93" s="90"/>
      <c r="U93" s="91"/>
    </row>
    <row r="94" spans="1:21" ht="15.75" customHeight="1" x14ac:dyDescent="0.2">
      <c r="A94" s="75" t="s">
        <v>133</v>
      </c>
      <c r="B94" s="94" t="s">
        <v>7</v>
      </c>
      <c r="C94" s="91"/>
      <c r="D94" s="94" t="s">
        <v>213</v>
      </c>
      <c r="E94" s="91"/>
      <c r="F94" s="95" t="s">
        <v>219</v>
      </c>
      <c r="G94" s="90"/>
      <c r="H94" s="91"/>
      <c r="I94" s="96">
        <v>58000</v>
      </c>
      <c r="J94" s="91"/>
      <c r="K94" s="96">
        <v>0</v>
      </c>
      <c r="L94" s="91"/>
      <c r="M94" s="97">
        <v>0</v>
      </c>
      <c r="N94" s="91"/>
      <c r="O94" s="97">
        <v>0</v>
      </c>
      <c r="P94" s="91"/>
      <c r="Q94" s="96">
        <v>58000</v>
      </c>
      <c r="R94" s="91"/>
      <c r="S94" s="96">
        <v>0</v>
      </c>
      <c r="T94" s="90"/>
      <c r="U94" s="91"/>
    </row>
    <row r="95" spans="1:21" ht="31.5" customHeight="1" x14ac:dyDescent="0.2">
      <c r="A95" s="75" t="s">
        <v>133</v>
      </c>
      <c r="B95" s="94" t="s">
        <v>7</v>
      </c>
      <c r="C95" s="91"/>
      <c r="D95" s="94" t="s">
        <v>213</v>
      </c>
      <c r="E95" s="91"/>
      <c r="F95" s="95" t="s">
        <v>220</v>
      </c>
      <c r="G95" s="90"/>
      <c r="H95" s="91"/>
      <c r="I95" s="96">
        <v>7900</v>
      </c>
      <c r="J95" s="91"/>
      <c r="K95" s="96">
        <v>0</v>
      </c>
      <c r="L95" s="91"/>
      <c r="M95" s="97">
        <v>0</v>
      </c>
      <c r="N95" s="91"/>
      <c r="O95" s="97">
        <v>0</v>
      </c>
      <c r="P95" s="91"/>
      <c r="Q95" s="96">
        <v>0</v>
      </c>
      <c r="R95" s="91"/>
      <c r="S95" s="96">
        <v>7900</v>
      </c>
      <c r="T95" s="90"/>
      <c r="U95" s="91"/>
    </row>
    <row r="96" spans="1:21" ht="31.5" customHeight="1" x14ac:dyDescent="0.2">
      <c r="A96" s="75" t="s">
        <v>133</v>
      </c>
      <c r="B96" s="94" t="s">
        <v>7</v>
      </c>
      <c r="C96" s="91"/>
      <c r="D96" s="94" t="s">
        <v>81</v>
      </c>
      <c r="E96" s="91"/>
      <c r="F96" s="95" t="s">
        <v>178</v>
      </c>
      <c r="G96" s="90"/>
      <c r="H96" s="91"/>
      <c r="I96" s="96">
        <v>20000</v>
      </c>
      <c r="J96" s="91"/>
      <c r="K96" s="96">
        <v>0</v>
      </c>
      <c r="L96" s="91"/>
      <c r="M96" s="97">
        <v>0</v>
      </c>
      <c r="N96" s="91"/>
      <c r="O96" s="97">
        <v>0</v>
      </c>
      <c r="P96" s="91"/>
      <c r="Q96" s="96">
        <v>0</v>
      </c>
      <c r="R96" s="91"/>
      <c r="S96" s="96">
        <v>20000</v>
      </c>
      <c r="T96" s="90"/>
      <c r="U96" s="91"/>
    </row>
    <row r="97" spans="1:21" ht="31.5" customHeight="1" x14ac:dyDescent="0.2">
      <c r="A97" s="89" t="s">
        <v>126</v>
      </c>
      <c r="B97" s="90"/>
      <c r="C97" s="90"/>
      <c r="D97" s="90"/>
      <c r="E97" s="90"/>
      <c r="F97" s="90"/>
      <c r="G97" s="90"/>
      <c r="H97" s="91"/>
      <c r="I97" s="92">
        <v>116900</v>
      </c>
      <c r="J97" s="91"/>
      <c r="K97" s="92">
        <v>0</v>
      </c>
      <c r="L97" s="91"/>
      <c r="M97" s="93">
        <v>0</v>
      </c>
      <c r="N97" s="91"/>
      <c r="O97" s="93">
        <v>0</v>
      </c>
      <c r="P97" s="91"/>
      <c r="Q97" s="92">
        <v>86000</v>
      </c>
      <c r="R97" s="91"/>
      <c r="S97" s="92">
        <v>30900</v>
      </c>
      <c r="T97" s="90"/>
      <c r="U97" s="91"/>
    </row>
    <row r="98" spans="1:21" ht="31.5" customHeight="1" x14ac:dyDescent="0.2">
      <c r="A98" s="98" t="s">
        <v>135</v>
      </c>
      <c r="B98" s="99"/>
      <c r="C98" s="99"/>
      <c r="D98" s="99"/>
      <c r="E98" s="99"/>
      <c r="F98" s="99"/>
      <c r="G98" s="99"/>
      <c r="H98" s="99"/>
      <c r="I98" s="92">
        <v>2902800</v>
      </c>
      <c r="J98" s="91"/>
      <c r="K98" s="92">
        <v>0</v>
      </c>
      <c r="L98" s="91"/>
      <c r="M98" s="93">
        <v>0</v>
      </c>
      <c r="N98" s="91"/>
      <c r="O98" s="93">
        <v>46200</v>
      </c>
      <c r="P98" s="91"/>
      <c r="Q98" s="92">
        <v>1608949</v>
      </c>
      <c r="R98" s="91"/>
      <c r="S98" s="92">
        <v>1247651</v>
      </c>
      <c r="T98" s="90"/>
      <c r="U98" s="91"/>
    </row>
    <row r="99" spans="1:21" ht="31.5" customHeight="1" x14ac:dyDescent="0.2">
      <c r="A99" s="75" t="s">
        <v>136</v>
      </c>
      <c r="B99" s="94" t="s">
        <v>3</v>
      </c>
      <c r="C99" s="91"/>
      <c r="D99" s="94" t="s">
        <v>4</v>
      </c>
      <c r="E99" s="91"/>
      <c r="F99" s="95" t="s">
        <v>178</v>
      </c>
      <c r="G99" s="90"/>
      <c r="H99" s="91"/>
      <c r="I99" s="96">
        <v>20000</v>
      </c>
      <c r="J99" s="91"/>
      <c r="K99" s="96">
        <v>0</v>
      </c>
      <c r="L99" s="91"/>
      <c r="M99" s="97">
        <v>0</v>
      </c>
      <c r="N99" s="91"/>
      <c r="O99" s="97">
        <v>0</v>
      </c>
      <c r="P99" s="91"/>
      <c r="Q99" s="96">
        <v>0</v>
      </c>
      <c r="R99" s="91"/>
      <c r="S99" s="96">
        <v>20000</v>
      </c>
      <c r="T99" s="90"/>
      <c r="U99" s="91"/>
    </row>
    <row r="100" spans="1:21" ht="31.5" customHeight="1" x14ac:dyDescent="0.2">
      <c r="A100" s="75" t="s">
        <v>136</v>
      </c>
      <c r="B100" s="94" t="s">
        <v>3</v>
      </c>
      <c r="C100" s="91"/>
      <c r="D100" s="94" t="s">
        <v>108</v>
      </c>
      <c r="E100" s="91"/>
      <c r="F100" s="95" t="s">
        <v>109</v>
      </c>
      <c r="G100" s="90"/>
      <c r="H100" s="91"/>
      <c r="I100" s="96">
        <v>60000</v>
      </c>
      <c r="J100" s="91"/>
      <c r="K100" s="96">
        <v>0</v>
      </c>
      <c r="L100" s="91"/>
      <c r="M100" s="97">
        <v>53000</v>
      </c>
      <c r="N100" s="91"/>
      <c r="O100" s="97">
        <v>0</v>
      </c>
      <c r="P100" s="91"/>
      <c r="Q100" s="96">
        <v>0</v>
      </c>
      <c r="R100" s="91"/>
      <c r="S100" s="96">
        <v>7000</v>
      </c>
      <c r="T100" s="90"/>
      <c r="U100" s="91"/>
    </row>
    <row r="101" spans="1:21" ht="31.5" customHeight="1" x14ac:dyDescent="0.2">
      <c r="A101" s="75" t="s">
        <v>136</v>
      </c>
      <c r="B101" s="94" t="s">
        <v>3</v>
      </c>
      <c r="C101" s="91"/>
      <c r="D101" s="94" t="s">
        <v>108</v>
      </c>
      <c r="E101" s="91"/>
      <c r="F101" s="95" t="s">
        <v>221</v>
      </c>
      <c r="G101" s="90"/>
      <c r="H101" s="91"/>
      <c r="I101" s="96">
        <v>40000</v>
      </c>
      <c r="J101" s="91"/>
      <c r="K101" s="96">
        <v>0</v>
      </c>
      <c r="L101" s="91"/>
      <c r="M101" s="97">
        <v>0</v>
      </c>
      <c r="N101" s="91"/>
      <c r="O101" s="97">
        <v>0</v>
      </c>
      <c r="P101" s="91"/>
      <c r="Q101" s="96">
        <v>0</v>
      </c>
      <c r="R101" s="91"/>
      <c r="S101" s="96">
        <v>40000</v>
      </c>
      <c r="T101" s="90"/>
      <c r="U101" s="91"/>
    </row>
    <row r="102" spans="1:21" ht="18" customHeight="1" x14ac:dyDescent="0.2">
      <c r="A102" s="75" t="s">
        <v>136</v>
      </c>
      <c r="B102" s="94" t="s">
        <v>3</v>
      </c>
      <c r="C102" s="91"/>
      <c r="D102" s="94" t="s">
        <v>108</v>
      </c>
      <c r="E102" s="91"/>
      <c r="F102" s="95" t="s">
        <v>180</v>
      </c>
      <c r="G102" s="90"/>
      <c r="H102" s="91"/>
      <c r="I102" s="96">
        <v>350000</v>
      </c>
      <c r="J102" s="91"/>
      <c r="K102" s="96">
        <v>0</v>
      </c>
      <c r="L102" s="91"/>
      <c r="M102" s="97">
        <v>0</v>
      </c>
      <c r="N102" s="91"/>
      <c r="O102" s="97">
        <v>81077</v>
      </c>
      <c r="P102" s="91"/>
      <c r="Q102" s="96">
        <v>187323</v>
      </c>
      <c r="R102" s="91"/>
      <c r="S102" s="96">
        <v>81600</v>
      </c>
      <c r="T102" s="90"/>
      <c r="U102" s="91"/>
    </row>
    <row r="103" spans="1:21" ht="31.5" customHeight="1" x14ac:dyDescent="0.2">
      <c r="A103" s="75" t="s">
        <v>136</v>
      </c>
      <c r="B103" s="94" t="s">
        <v>3</v>
      </c>
      <c r="C103" s="91"/>
      <c r="D103" s="94" t="s">
        <v>108</v>
      </c>
      <c r="E103" s="91"/>
      <c r="F103" s="95" t="s">
        <v>222</v>
      </c>
      <c r="G103" s="90"/>
      <c r="H103" s="91"/>
      <c r="I103" s="96">
        <v>42000</v>
      </c>
      <c r="J103" s="91"/>
      <c r="K103" s="96">
        <v>22000</v>
      </c>
      <c r="L103" s="91"/>
      <c r="M103" s="97">
        <v>0</v>
      </c>
      <c r="N103" s="91"/>
      <c r="O103" s="97">
        <v>0</v>
      </c>
      <c r="P103" s="91"/>
      <c r="Q103" s="96">
        <v>63040</v>
      </c>
      <c r="R103" s="91"/>
      <c r="S103" s="96">
        <v>960</v>
      </c>
      <c r="T103" s="90"/>
      <c r="U103" s="91"/>
    </row>
    <row r="104" spans="1:21" ht="31.5" customHeight="1" x14ac:dyDescent="0.2">
      <c r="A104" s="75" t="s">
        <v>136</v>
      </c>
      <c r="B104" s="94" t="s">
        <v>3</v>
      </c>
      <c r="C104" s="91"/>
      <c r="D104" s="94" t="s">
        <v>108</v>
      </c>
      <c r="E104" s="91"/>
      <c r="F104" s="95" t="s">
        <v>181</v>
      </c>
      <c r="G104" s="90"/>
      <c r="H104" s="91"/>
      <c r="I104" s="96">
        <v>15000</v>
      </c>
      <c r="J104" s="91"/>
      <c r="K104" s="96">
        <v>0</v>
      </c>
      <c r="L104" s="91"/>
      <c r="M104" s="97">
        <v>0</v>
      </c>
      <c r="N104" s="91"/>
      <c r="O104" s="97">
        <v>0</v>
      </c>
      <c r="P104" s="91"/>
      <c r="Q104" s="96">
        <v>0</v>
      </c>
      <c r="R104" s="91"/>
      <c r="S104" s="96">
        <v>15000</v>
      </c>
      <c r="T104" s="90"/>
      <c r="U104" s="91"/>
    </row>
    <row r="105" spans="1:21" ht="18" customHeight="1" x14ac:dyDescent="0.2">
      <c r="A105" s="75" t="s">
        <v>136</v>
      </c>
      <c r="B105" s="94" t="s">
        <v>3</v>
      </c>
      <c r="C105" s="91"/>
      <c r="D105" s="94" t="s">
        <v>77</v>
      </c>
      <c r="E105" s="91"/>
      <c r="F105" s="95" t="s">
        <v>178</v>
      </c>
      <c r="G105" s="90"/>
      <c r="H105" s="91"/>
      <c r="I105" s="96">
        <v>30000</v>
      </c>
      <c r="J105" s="91"/>
      <c r="K105" s="96">
        <v>0</v>
      </c>
      <c r="L105" s="91"/>
      <c r="M105" s="97">
        <v>0</v>
      </c>
      <c r="N105" s="91"/>
      <c r="O105" s="97">
        <v>0</v>
      </c>
      <c r="P105" s="91"/>
      <c r="Q105" s="96">
        <v>0</v>
      </c>
      <c r="R105" s="91"/>
      <c r="S105" s="96">
        <v>30000</v>
      </c>
      <c r="T105" s="90"/>
      <c r="U105" s="91"/>
    </row>
    <row r="106" spans="1:21" ht="31.5" customHeight="1" x14ac:dyDescent="0.2">
      <c r="A106" s="89" t="s">
        <v>116</v>
      </c>
      <c r="B106" s="90"/>
      <c r="C106" s="90"/>
      <c r="D106" s="90"/>
      <c r="E106" s="90"/>
      <c r="F106" s="90"/>
      <c r="G106" s="90"/>
      <c r="H106" s="91"/>
      <c r="I106" s="92">
        <v>557000</v>
      </c>
      <c r="J106" s="91"/>
      <c r="K106" s="92">
        <v>22000</v>
      </c>
      <c r="L106" s="91"/>
      <c r="M106" s="93">
        <v>53000</v>
      </c>
      <c r="N106" s="91"/>
      <c r="O106" s="93">
        <v>81077</v>
      </c>
      <c r="P106" s="91"/>
      <c r="Q106" s="92">
        <v>250363</v>
      </c>
      <c r="R106" s="91"/>
      <c r="S106" s="92">
        <v>194560</v>
      </c>
      <c r="T106" s="90"/>
      <c r="U106" s="91"/>
    </row>
    <row r="107" spans="1:21" ht="31.5" customHeight="1" x14ac:dyDescent="0.2">
      <c r="A107" s="75" t="s">
        <v>136</v>
      </c>
      <c r="B107" s="94" t="s">
        <v>6</v>
      </c>
      <c r="C107" s="91"/>
      <c r="D107" s="94" t="s">
        <v>67</v>
      </c>
      <c r="E107" s="91"/>
      <c r="F107" s="95" t="s">
        <v>178</v>
      </c>
      <c r="G107" s="90"/>
      <c r="H107" s="91"/>
      <c r="I107" s="96">
        <v>5000</v>
      </c>
      <c r="J107" s="91"/>
      <c r="K107" s="96">
        <v>0</v>
      </c>
      <c r="L107" s="91"/>
      <c r="M107" s="97">
        <v>0</v>
      </c>
      <c r="N107" s="91"/>
      <c r="O107" s="97">
        <v>0</v>
      </c>
      <c r="P107" s="91"/>
      <c r="Q107" s="96">
        <v>0</v>
      </c>
      <c r="R107" s="91"/>
      <c r="S107" s="96">
        <v>5000</v>
      </c>
      <c r="T107" s="90"/>
      <c r="U107" s="91"/>
    </row>
    <row r="108" spans="1:21" ht="18" customHeight="1" x14ac:dyDescent="0.2">
      <c r="A108" s="75" t="s">
        <v>136</v>
      </c>
      <c r="B108" s="94" t="s">
        <v>6</v>
      </c>
      <c r="C108" s="91"/>
      <c r="D108" s="94" t="s">
        <v>76</v>
      </c>
      <c r="E108" s="91"/>
      <c r="F108" s="95" t="s">
        <v>178</v>
      </c>
      <c r="G108" s="90"/>
      <c r="H108" s="91"/>
      <c r="I108" s="96">
        <v>20000</v>
      </c>
      <c r="J108" s="91"/>
      <c r="K108" s="96">
        <v>0</v>
      </c>
      <c r="L108" s="91"/>
      <c r="M108" s="97">
        <v>0</v>
      </c>
      <c r="N108" s="91"/>
      <c r="O108" s="97">
        <v>0</v>
      </c>
      <c r="P108" s="91"/>
      <c r="Q108" s="96">
        <v>15400</v>
      </c>
      <c r="R108" s="91"/>
      <c r="S108" s="96">
        <v>4600</v>
      </c>
      <c r="T108" s="90"/>
      <c r="U108" s="91"/>
    </row>
    <row r="109" spans="1:21" ht="15.75" customHeight="1" x14ac:dyDescent="0.2">
      <c r="A109" s="89" t="s">
        <v>120</v>
      </c>
      <c r="B109" s="90"/>
      <c r="C109" s="90"/>
      <c r="D109" s="90"/>
      <c r="E109" s="90"/>
      <c r="F109" s="90"/>
      <c r="G109" s="90"/>
      <c r="H109" s="91"/>
      <c r="I109" s="92">
        <v>25000</v>
      </c>
      <c r="J109" s="91"/>
      <c r="K109" s="92">
        <v>0</v>
      </c>
      <c r="L109" s="91"/>
      <c r="M109" s="93">
        <v>0</v>
      </c>
      <c r="N109" s="91"/>
      <c r="O109" s="93">
        <v>0</v>
      </c>
      <c r="P109" s="91"/>
      <c r="Q109" s="92">
        <v>15400</v>
      </c>
      <c r="R109" s="91"/>
      <c r="S109" s="92">
        <v>9600</v>
      </c>
      <c r="T109" s="90"/>
      <c r="U109" s="91"/>
    </row>
    <row r="110" spans="1:21" ht="31.5" customHeight="1" x14ac:dyDescent="0.2">
      <c r="A110" s="75" t="s">
        <v>136</v>
      </c>
      <c r="B110" s="94" t="s">
        <v>7</v>
      </c>
      <c r="C110" s="91"/>
      <c r="D110" s="94" t="s">
        <v>223</v>
      </c>
      <c r="E110" s="91"/>
      <c r="F110" s="95" t="s">
        <v>224</v>
      </c>
      <c r="G110" s="90"/>
      <c r="H110" s="91"/>
      <c r="I110" s="96">
        <v>35000</v>
      </c>
      <c r="J110" s="91"/>
      <c r="K110" s="96">
        <v>0</v>
      </c>
      <c r="L110" s="91"/>
      <c r="M110" s="97">
        <v>0</v>
      </c>
      <c r="N110" s="91"/>
      <c r="O110" s="97">
        <v>0</v>
      </c>
      <c r="P110" s="91"/>
      <c r="Q110" s="96">
        <v>30000</v>
      </c>
      <c r="R110" s="91"/>
      <c r="S110" s="96">
        <v>5000</v>
      </c>
      <c r="T110" s="90"/>
      <c r="U110" s="91"/>
    </row>
    <row r="111" spans="1:21" ht="18" customHeight="1" x14ac:dyDescent="0.2">
      <c r="A111" s="75" t="s">
        <v>136</v>
      </c>
      <c r="B111" s="94" t="s">
        <v>7</v>
      </c>
      <c r="C111" s="91"/>
      <c r="D111" s="94" t="s">
        <v>81</v>
      </c>
      <c r="E111" s="91"/>
      <c r="F111" s="95" t="s">
        <v>178</v>
      </c>
      <c r="G111" s="90"/>
      <c r="H111" s="91"/>
      <c r="I111" s="96">
        <v>50000</v>
      </c>
      <c r="J111" s="91"/>
      <c r="K111" s="96">
        <v>10000</v>
      </c>
      <c r="L111" s="91"/>
      <c r="M111" s="97">
        <v>0</v>
      </c>
      <c r="N111" s="91"/>
      <c r="O111" s="97">
        <v>0</v>
      </c>
      <c r="P111" s="91"/>
      <c r="Q111" s="96">
        <v>54917.39</v>
      </c>
      <c r="R111" s="91"/>
      <c r="S111" s="96">
        <v>5082.6099999999997</v>
      </c>
      <c r="T111" s="90"/>
      <c r="U111" s="91"/>
    </row>
    <row r="112" spans="1:21" ht="31.5" customHeight="1" x14ac:dyDescent="0.2">
      <c r="A112" s="89" t="s">
        <v>126</v>
      </c>
      <c r="B112" s="90"/>
      <c r="C112" s="90"/>
      <c r="D112" s="90"/>
      <c r="E112" s="90"/>
      <c r="F112" s="90"/>
      <c r="G112" s="90"/>
      <c r="H112" s="91"/>
      <c r="I112" s="92">
        <v>85000</v>
      </c>
      <c r="J112" s="91"/>
      <c r="K112" s="92">
        <v>10000</v>
      </c>
      <c r="L112" s="91"/>
      <c r="M112" s="93">
        <v>0</v>
      </c>
      <c r="N112" s="91"/>
      <c r="O112" s="93">
        <v>0</v>
      </c>
      <c r="P112" s="91"/>
      <c r="Q112" s="92">
        <v>84917.39</v>
      </c>
      <c r="R112" s="91"/>
      <c r="S112" s="92">
        <v>10082.61</v>
      </c>
      <c r="T112" s="90"/>
      <c r="U112" s="91"/>
    </row>
    <row r="113" spans="1:21" x14ac:dyDescent="0.2">
      <c r="A113" s="98" t="s">
        <v>138</v>
      </c>
      <c r="B113" s="99"/>
      <c r="C113" s="99"/>
      <c r="D113" s="99"/>
      <c r="E113" s="99"/>
      <c r="F113" s="99"/>
      <c r="G113" s="99"/>
      <c r="H113" s="99"/>
      <c r="I113" s="92">
        <v>667000</v>
      </c>
      <c r="J113" s="91"/>
      <c r="K113" s="92">
        <v>32000</v>
      </c>
      <c r="L113" s="91"/>
      <c r="M113" s="93">
        <v>53000</v>
      </c>
      <c r="N113" s="91"/>
      <c r="O113" s="93">
        <v>81077</v>
      </c>
      <c r="P113" s="91"/>
      <c r="Q113" s="92">
        <v>350680.39</v>
      </c>
      <c r="R113" s="91"/>
      <c r="S113" s="92">
        <v>214242.61</v>
      </c>
      <c r="T113" s="90"/>
      <c r="U113" s="91"/>
    </row>
    <row r="114" spans="1:21" ht="31.5" customHeight="1" x14ac:dyDescent="0.2">
      <c r="A114" s="75" t="s">
        <v>139</v>
      </c>
      <c r="B114" s="94" t="s">
        <v>3</v>
      </c>
      <c r="C114" s="91"/>
      <c r="D114" s="94" t="s">
        <v>4</v>
      </c>
      <c r="E114" s="91"/>
      <c r="F114" s="95" t="s">
        <v>178</v>
      </c>
      <c r="G114" s="90"/>
      <c r="H114" s="91"/>
      <c r="I114" s="96">
        <v>20000</v>
      </c>
      <c r="J114" s="91"/>
      <c r="K114" s="96">
        <v>0</v>
      </c>
      <c r="L114" s="91"/>
      <c r="M114" s="97">
        <v>0</v>
      </c>
      <c r="N114" s="91"/>
      <c r="O114" s="97">
        <v>0</v>
      </c>
      <c r="P114" s="91"/>
      <c r="Q114" s="96">
        <v>16516.5</v>
      </c>
      <c r="R114" s="91"/>
      <c r="S114" s="96">
        <v>3483.5</v>
      </c>
      <c r="T114" s="90"/>
      <c r="U114" s="91"/>
    </row>
    <row r="115" spans="1:21" ht="18" customHeight="1" x14ac:dyDescent="0.2">
      <c r="A115" s="89" t="s">
        <v>116</v>
      </c>
      <c r="B115" s="90"/>
      <c r="C115" s="90"/>
      <c r="D115" s="90"/>
      <c r="E115" s="90"/>
      <c r="F115" s="90"/>
      <c r="G115" s="90"/>
      <c r="H115" s="91"/>
      <c r="I115" s="92">
        <v>20000</v>
      </c>
      <c r="J115" s="91"/>
      <c r="K115" s="92">
        <v>0</v>
      </c>
      <c r="L115" s="91"/>
      <c r="M115" s="93">
        <v>0</v>
      </c>
      <c r="N115" s="91"/>
      <c r="O115" s="93">
        <v>0</v>
      </c>
      <c r="P115" s="91"/>
      <c r="Q115" s="92">
        <v>16516.5</v>
      </c>
      <c r="R115" s="91"/>
      <c r="S115" s="92">
        <v>3483.5</v>
      </c>
      <c r="T115" s="90"/>
      <c r="U115" s="91"/>
    </row>
    <row r="116" spans="1:21" ht="31.5" customHeight="1" x14ac:dyDescent="0.2">
      <c r="A116" s="75" t="s">
        <v>139</v>
      </c>
      <c r="B116" s="94" t="s">
        <v>6</v>
      </c>
      <c r="C116" s="91"/>
      <c r="D116" s="94" t="s">
        <v>53</v>
      </c>
      <c r="E116" s="91"/>
      <c r="F116" s="95" t="s">
        <v>178</v>
      </c>
      <c r="G116" s="90"/>
      <c r="H116" s="91"/>
      <c r="I116" s="96">
        <v>10000</v>
      </c>
      <c r="J116" s="91"/>
      <c r="K116" s="96">
        <v>0</v>
      </c>
      <c r="L116" s="91"/>
      <c r="M116" s="97">
        <v>0</v>
      </c>
      <c r="N116" s="91"/>
      <c r="O116" s="97">
        <v>0</v>
      </c>
      <c r="P116" s="91"/>
      <c r="Q116" s="96">
        <v>0</v>
      </c>
      <c r="R116" s="91"/>
      <c r="S116" s="96">
        <v>10000</v>
      </c>
      <c r="T116" s="90"/>
      <c r="U116" s="91"/>
    </row>
    <row r="117" spans="1:21" ht="18" customHeight="1" x14ac:dyDescent="0.2">
      <c r="A117" s="75" t="s">
        <v>139</v>
      </c>
      <c r="B117" s="94" t="s">
        <v>6</v>
      </c>
      <c r="C117" s="91"/>
      <c r="D117" s="94" t="s">
        <v>54</v>
      </c>
      <c r="E117" s="91"/>
      <c r="F117" s="95" t="s">
        <v>178</v>
      </c>
      <c r="G117" s="90"/>
      <c r="H117" s="91"/>
      <c r="I117" s="96">
        <v>50000</v>
      </c>
      <c r="J117" s="91"/>
      <c r="K117" s="96">
        <v>0</v>
      </c>
      <c r="L117" s="91"/>
      <c r="M117" s="97">
        <v>0</v>
      </c>
      <c r="N117" s="91"/>
      <c r="O117" s="97">
        <v>0</v>
      </c>
      <c r="P117" s="91"/>
      <c r="Q117" s="96">
        <v>50000</v>
      </c>
      <c r="R117" s="91"/>
      <c r="S117" s="96">
        <v>0</v>
      </c>
      <c r="T117" s="90"/>
      <c r="U117" s="91"/>
    </row>
    <row r="118" spans="1:21" ht="15.75" customHeight="1" x14ac:dyDescent="0.2">
      <c r="A118" s="75" t="s">
        <v>139</v>
      </c>
      <c r="B118" s="94" t="s">
        <v>6</v>
      </c>
      <c r="C118" s="91"/>
      <c r="D118" s="94" t="s">
        <v>140</v>
      </c>
      <c r="E118" s="91"/>
      <c r="F118" s="95" t="s">
        <v>178</v>
      </c>
      <c r="G118" s="90"/>
      <c r="H118" s="91"/>
      <c r="I118" s="96">
        <v>30000</v>
      </c>
      <c r="J118" s="91"/>
      <c r="K118" s="96">
        <v>0</v>
      </c>
      <c r="L118" s="91"/>
      <c r="M118" s="97">
        <v>0</v>
      </c>
      <c r="N118" s="91"/>
      <c r="O118" s="97">
        <v>0</v>
      </c>
      <c r="P118" s="91"/>
      <c r="Q118" s="96">
        <v>28440</v>
      </c>
      <c r="R118" s="91"/>
      <c r="S118" s="96">
        <v>1560</v>
      </c>
      <c r="T118" s="90"/>
      <c r="U118" s="91"/>
    </row>
    <row r="119" spans="1:21" ht="21" customHeight="1" x14ac:dyDescent="0.2">
      <c r="A119" s="89" t="s">
        <v>120</v>
      </c>
      <c r="B119" s="90"/>
      <c r="C119" s="90"/>
      <c r="D119" s="90"/>
      <c r="E119" s="90"/>
      <c r="F119" s="90"/>
      <c r="G119" s="90"/>
      <c r="H119" s="91"/>
      <c r="I119" s="92">
        <v>90000</v>
      </c>
      <c r="J119" s="91"/>
      <c r="K119" s="92">
        <v>0</v>
      </c>
      <c r="L119" s="91"/>
      <c r="M119" s="93">
        <v>0</v>
      </c>
      <c r="N119" s="91"/>
      <c r="O119" s="93">
        <v>0</v>
      </c>
      <c r="P119" s="91"/>
      <c r="Q119" s="92">
        <v>78440</v>
      </c>
      <c r="R119" s="91"/>
      <c r="S119" s="92">
        <v>11560</v>
      </c>
      <c r="T119" s="90"/>
      <c r="U119" s="91"/>
    </row>
    <row r="120" spans="1:21" ht="21" customHeight="1" x14ac:dyDescent="0.2">
      <c r="A120" s="75" t="s">
        <v>139</v>
      </c>
      <c r="B120" s="94" t="s">
        <v>46</v>
      </c>
      <c r="C120" s="91"/>
      <c r="D120" s="94" t="s">
        <v>121</v>
      </c>
      <c r="E120" s="91"/>
      <c r="F120" s="95" t="s">
        <v>178</v>
      </c>
      <c r="G120" s="90"/>
      <c r="H120" s="91"/>
      <c r="I120" s="96">
        <v>5000</v>
      </c>
      <c r="J120" s="91"/>
      <c r="K120" s="96">
        <v>0</v>
      </c>
      <c r="L120" s="91"/>
      <c r="M120" s="97">
        <v>0</v>
      </c>
      <c r="N120" s="91"/>
      <c r="O120" s="97">
        <v>0</v>
      </c>
      <c r="P120" s="91"/>
      <c r="Q120" s="96">
        <v>1114.94</v>
      </c>
      <c r="R120" s="91"/>
      <c r="S120" s="96">
        <v>3885.06</v>
      </c>
      <c r="T120" s="90"/>
      <c r="U120" s="91"/>
    </row>
    <row r="121" spans="1:21" ht="21" customHeight="1" x14ac:dyDescent="0.2">
      <c r="A121" s="89" t="s">
        <v>124</v>
      </c>
      <c r="B121" s="90"/>
      <c r="C121" s="90"/>
      <c r="D121" s="90"/>
      <c r="E121" s="90"/>
      <c r="F121" s="90"/>
      <c r="G121" s="90"/>
      <c r="H121" s="91"/>
      <c r="I121" s="92">
        <v>5000</v>
      </c>
      <c r="J121" s="91"/>
      <c r="K121" s="92">
        <v>0</v>
      </c>
      <c r="L121" s="91"/>
      <c r="M121" s="93">
        <v>0</v>
      </c>
      <c r="N121" s="91"/>
      <c r="O121" s="93">
        <v>0</v>
      </c>
      <c r="P121" s="91"/>
      <c r="Q121" s="92">
        <v>1114.94</v>
      </c>
      <c r="R121" s="91"/>
      <c r="S121" s="92">
        <v>3885.06</v>
      </c>
      <c r="T121" s="90"/>
      <c r="U121" s="91"/>
    </row>
    <row r="122" spans="1:21" ht="21" customHeight="1" x14ac:dyDescent="0.2">
      <c r="A122" s="98" t="s">
        <v>141</v>
      </c>
      <c r="B122" s="99"/>
      <c r="C122" s="99"/>
      <c r="D122" s="99"/>
      <c r="E122" s="99"/>
      <c r="F122" s="99"/>
      <c r="G122" s="99"/>
      <c r="H122" s="99"/>
      <c r="I122" s="92">
        <v>115000</v>
      </c>
      <c r="J122" s="91"/>
      <c r="K122" s="92">
        <v>0</v>
      </c>
      <c r="L122" s="91"/>
      <c r="M122" s="93">
        <v>0</v>
      </c>
      <c r="N122" s="91"/>
      <c r="O122" s="93">
        <v>0</v>
      </c>
      <c r="P122" s="91"/>
      <c r="Q122" s="92">
        <v>96071.44</v>
      </c>
      <c r="R122" s="91"/>
      <c r="S122" s="92">
        <v>18928.560000000001</v>
      </c>
      <c r="T122" s="90"/>
      <c r="U122" s="91"/>
    </row>
    <row r="123" spans="1:21" ht="18" customHeight="1" x14ac:dyDescent="0.2">
      <c r="A123" s="75" t="s">
        <v>142</v>
      </c>
      <c r="B123" s="94" t="s">
        <v>52</v>
      </c>
      <c r="C123" s="91"/>
      <c r="D123" s="94" t="s">
        <v>33</v>
      </c>
      <c r="E123" s="91"/>
      <c r="F123" s="95" t="s">
        <v>178</v>
      </c>
      <c r="G123" s="90"/>
      <c r="H123" s="91"/>
      <c r="I123" s="96">
        <v>1764980</v>
      </c>
      <c r="J123" s="91"/>
      <c r="K123" s="96">
        <v>0</v>
      </c>
      <c r="L123" s="91"/>
      <c r="M123" s="97">
        <v>0</v>
      </c>
      <c r="N123" s="91"/>
      <c r="O123" s="97">
        <v>0</v>
      </c>
      <c r="P123" s="91"/>
      <c r="Q123" s="96">
        <v>1301850</v>
      </c>
      <c r="R123" s="91"/>
      <c r="S123" s="96">
        <v>463130</v>
      </c>
      <c r="T123" s="90"/>
      <c r="U123" s="91"/>
    </row>
    <row r="124" spans="1:21" ht="21" customHeight="1" x14ac:dyDescent="0.2">
      <c r="A124" s="75" t="s">
        <v>142</v>
      </c>
      <c r="B124" s="94" t="s">
        <v>52</v>
      </c>
      <c r="C124" s="91"/>
      <c r="D124" s="94" t="s">
        <v>73</v>
      </c>
      <c r="E124" s="91"/>
      <c r="F124" s="95" t="s">
        <v>178</v>
      </c>
      <c r="G124" s="90"/>
      <c r="H124" s="91"/>
      <c r="I124" s="96">
        <v>42000</v>
      </c>
      <c r="J124" s="91"/>
      <c r="K124" s="96">
        <v>0</v>
      </c>
      <c r="L124" s="91"/>
      <c r="M124" s="97">
        <v>0</v>
      </c>
      <c r="N124" s="91"/>
      <c r="O124" s="97">
        <v>0</v>
      </c>
      <c r="P124" s="91"/>
      <c r="Q124" s="96">
        <v>31500</v>
      </c>
      <c r="R124" s="91"/>
      <c r="S124" s="96">
        <v>10500</v>
      </c>
      <c r="T124" s="90"/>
      <c r="U124" s="91"/>
    </row>
    <row r="125" spans="1:21" ht="21" customHeight="1" x14ac:dyDescent="0.2">
      <c r="A125" s="75" t="s">
        <v>142</v>
      </c>
      <c r="B125" s="94" t="s">
        <v>52</v>
      </c>
      <c r="C125" s="91"/>
      <c r="D125" s="94" t="s">
        <v>104</v>
      </c>
      <c r="E125" s="91"/>
      <c r="F125" s="95" t="s">
        <v>178</v>
      </c>
      <c r="G125" s="90"/>
      <c r="H125" s="91"/>
      <c r="I125" s="96">
        <v>888552</v>
      </c>
      <c r="J125" s="91"/>
      <c r="K125" s="96">
        <v>0</v>
      </c>
      <c r="L125" s="91"/>
      <c r="M125" s="97">
        <v>0</v>
      </c>
      <c r="N125" s="91"/>
      <c r="O125" s="97">
        <v>0</v>
      </c>
      <c r="P125" s="91"/>
      <c r="Q125" s="96">
        <v>640129</v>
      </c>
      <c r="R125" s="91"/>
      <c r="S125" s="96">
        <v>248423</v>
      </c>
      <c r="T125" s="90"/>
      <c r="U125" s="91"/>
    </row>
    <row r="126" spans="1:21" ht="18" customHeight="1" x14ac:dyDescent="0.2">
      <c r="A126" s="75" t="s">
        <v>142</v>
      </c>
      <c r="B126" s="94" t="s">
        <v>52</v>
      </c>
      <c r="C126" s="91"/>
      <c r="D126" s="94" t="s">
        <v>134</v>
      </c>
      <c r="E126" s="91"/>
      <c r="F126" s="95" t="s">
        <v>178</v>
      </c>
      <c r="G126" s="90"/>
      <c r="H126" s="91"/>
      <c r="I126" s="96">
        <v>90000</v>
      </c>
      <c r="J126" s="91"/>
      <c r="K126" s="96">
        <v>0</v>
      </c>
      <c r="L126" s="91"/>
      <c r="M126" s="97">
        <v>0</v>
      </c>
      <c r="N126" s="91"/>
      <c r="O126" s="97">
        <v>0</v>
      </c>
      <c r="P126" s="91"/>
      <c r="Q126" s="96">
        <v>63618</v>
      </c>
      <c r="R126" s="91"/>
      <c r="S126" s="96">
        <v>26382</v>
      </c>
      <c r="T126" s="90"/>
      <c r="U126" s="91"/>
    </row>
    <row r="127" spans="1:21" ht="21" customHeight="1" x14ac:dyDescent="0.2">
      <c r="A127" s="89" t="s">
        <v>105</v>
      </c>
      <c r="B127" s="90"/>
      <c r="C127" s="90"/>
      <c r="D127" s="90"/>
      <c r="E127" s="90"/>
      <c r="F127" s="90"/>
      <c r="G127" s="90"/>
      <c r="H127" s="91"/>
      <c r="I127" s="92">
        <v>2785532</v>
      </c>
      <c r="J127" s="91"/>
      <c r="K127" s="92">
        <v>0</v>
      </c>
      <c r="L127" s="91"/>
      <c r="M127" s="93">
        <v>0</v>
      </c>
      <c r="N127" s="91"/>
      <c r="O127" s="93">
        <v>0</v>
      </c>
      <c r="P127" s="91"/>
      <c r="Q127" s="92">
        <v>2037097</v>
      </c>
      <c r="R127" s="91"/>
      <c r="S127" s="92">
        <v>748435</v>
      </c>
      <c r="T127" s="90"/>
      <c r="U127" s="91"/>
    </row>
    <row r="128" spans="1:21" ht="21" customHeight="1" x14ac:dyDescent="0.2">
      <c r="A128" s="75" t="s">
        <v>142</v>
      </c>
      <c r="B128" s="94" t="s">
        <v>2</v>
      </c>
      <c r="C128" s="91"/>
      <c r="D128" s="94" t="s">
        <v>106</v>
      </c>
      <c r="E128" s="91"/>
      <c r="F128" s="95" t="s">
        <v>178</v>
      </c>
      <c r="G128" s="90"/>
      <c r="H128" s="91"/>
      <c r="I128" s="96">
        <v>180000</v>
      </c>
      <c r="J128" s="91"/>
      <c r="K128" s="96">
        <v>0</v>
      </c>
      <c r="L128" s="91"/>
      <c r="M128" s="97">
        <v>0</v>
      </c>
      <c r="N128" s="91"/>
      <c r="O128" s="97">
        <v>0</v>
      </c>
      <c r="P128" s="91"/>
      <c r="Q128" s="96">
        <v>0</v>
      </c>
      <c r="R128" s="91"/>
      <c r="S128" s="96">
        <v>180000</v>
      </c>
      <c r="T128" s="90"/>
      <c r="U128" s="91"/>
    </row>
    <row r="129" spans="1:21" ht="21" customHeight="1" x14ac:dyDescent="0.2">
      <c r="A129" s="75" t="s">
        <v>142</v>
      </c>
      <c r="B129" s="94" t="s">
        <v>2</v>
      </c>
      <c r="C129" s="91"/>
      <c r="D129" s="94" t="s">
        <v>1</v>
      </c>
      <c r="E129" s="91"/>
      <c r="F129" s="95" t="s">
        <v>178</v>
      </c>
      <c r="G129" s="90"/>
      <c r="H129" s="91"/>
      <c r="I129" s="96">
        <v>60000</v>
      </c>
      <c r="J129" s="91"/>
      <c r="K129" s="96">
        <v>0</v>
      </c>
      <c r="L129" s="91"/>
      <c r="M129" s="97">
        <v>0</v>
      </c>
      <c r="N129" s="91"/>
      <c r="O129" s="97">
        <v>0</v>
      </c>
      <c r="P129" s="91"/>
      <c r="Q129" s="96">
        <v>20800</v>
      </c>
      <c r="R129" s="91"/>
      <c r="S129" s="96">
        <v>39200</v>
      </c>
      <c r="T129" s="90"/>
      <c r="U129" s="91"/>
    </row>
    <row r="130" spans="1:21" ht="21" customHeight="1" x14ac:dyDescent="0.2">
      <c r="A130" s="89" t="s">
        <v>107</v>
      </c>
      <c r="B130" s="90"/>
      <c r="C130" s="90"/>
      <c r="D130" s="90"/>
      <c r="E130" s="90"/>
      <c r="F130" s="90"/>
      <c r="G130" s="90"/>
      <c r="H130" s="91"/>
      <c r="I130" s="92">
        <v>240000</v>
      </c>
      <c r="J130" s="91"/>
      <c r="K130" s="92">
        <v>0</v>
      </c>
      <c r="L130" s="91"/>
      <c r="M130" s="93">
        <v>0</v>
      </c>
      <c r="N130" s="91"/>
      <c r="O130" s="93">
        <v>0</v>
      </c>
      <c r="P130" s="91"/>
      <c r="Q130" s="92">
        <v>20800</v>
      </c>
      <c r="R130" s="91"/>
      <c r="S130" s="92">
        <v>219200</v>
      </c>
      <c r="T130" s="90"/>
      <c r="U130" s="91"/>
    </row>
    <row r="131" spans="1:21" ht="21" customHeight="1" x14ac:dyDescent="0.2">
      <c r="A131" s="75" t="s">
        <v>142</v>
      </c>
      <c r="B131" s="94" t="s">
        <v>3</v>
      </c>
      <c r="C131" s="91"/>
      <c r="D131" s="94" t="s">
        <v>4</v>
      </c>
      <c r="E131" s="91"/>
      <c r="F131" s="95" t="s">
        <v>178</v>
      </c>
      <c r="G131" s="90"/>
      <c r="H131" s="91"/>
      <c r="I131" s="96">
        <v>120000</v>
      </c>
      <c r="J131" s="91"/>
      <c r="K131" s="96">
        <v>0</v>
      </c>
      <c r="L131" s="91"/>
      <c r="M131" s="97">
        <v>0</v>
      </c>
      <c r="N131" s="91"/>
      <c r="O131" s="97">
        <v>0</v>
      </c>
      <c r="P131" s="91"/>
      <c r="Q131" s="96">
        <v>50926</v>
      </c>
      <c r="R131" s="91"/>
      <c r="S131" s="96">
        <v>69074</v>
      </c>
      <c r="T131" s="90"/>
      <c r="U131" s="91"/>
    </row>
    <row r="132" spans="1:21" ht="21" customHeight="1" x14ac:dyDescent="0.2">
      <c r="A132" s="75" t="s">
        <v>142</v>
      </c>
      <c r="B132" s="94" t="s">
        <v>3</v>
      </c>
      <c r="C132" s="91"/>
      <c r="D132" s="94" t="s">
        <v>42</v>
      </c>
      <c r="E132" s="91"/>
      <c r="F132" s="95" t="s">
        <v>178</v>
      </c>
      <c r="G132" s="90"/>
      <c r="H132" s="91"/>
      <c r="I132" s="96">
        <v>10000</v>
      </c>
      <c r="J132" s="91"/>
      <c r="K132" s="96">
        <v>0</v>
      </c>
      <c r="L132" s="91"/>
      <c r="M132" s="97">
        <v>0</v>
      </c>
      <c r="N132" s="91"/>
      <c r="O132" s="97">
        <v>0</v>
      </c>
      <c r="P132" s="91"/>
      <c r="Q132" s="96">
        <v>0</v>
      </c>
      <c r="R132" s="91"/>
      <c r="S132" s="96">
        <v>10000</v>
      </c>
      <c r="T132" s="90"/>
      <c r="U132" s="91"/>
    </row>
    <row r="133" spans="1:21" ht="18" customHeight="1" x14ac:dyDescent="0.2">
      <c r="A133" s="75" t="s">
        <v>142</v>
      </c>
      <c r="B133" s="94" t="s">
        <v>3</v>
      </c>
      <c r="C133" s="91"/>
      <c r="D133" s="94" t="s">
        <v>108</v>
      </c>
      <c r="E133" s="91"/>
      <c r="F133" s="95" t="s">
        <v>225</v>
      </c>
      <c r="G133" s="90"/>
      <c r="H133" s="91"/>
      <c r="I133" s="96">
        <v>2580</v>
      </c>
      <c r="J133" s="91"/>
      <c r="K133" s="96">
        <v>0</v>
      </c>
      <c r="L133" s="91"/>
      <c r="M133" s="97">
        <v>0</v>
      </c>
      <c r="N133" s="91"/>
      <c r="O133" s="97">
        <v>0</v>
      </c>
      <c r="P133" s="91"/>
      <c r="Q133" s="96">
        <v>0</v>
      </c>
      <c r="R133" s="91"/>
      <c r="S133" s="96">
        <v>2580</v>
      </c>
      <c r="T133" s="90"/>
      <c r="U133" s="91"/>
    </row>
    <row r="134" spans="1:21" ht="21" customHeight="1" x14ac:dyDescent="0.2">
      <c r="A134" s="75" t="s">
        <v>142</v>
      </c>
      <c r="B134" s="94" t="s">
        <v>3</v>
      </c>
      <c r="C134" s="91"/>
      <c r="D134" s="94" t="s">
        <v>108</v>
      </c>
      <c r="E134" s="91"/>
      <c r="F134" s="95" t="s">
        <v>226</v>
      </c>
      <c r="G134" s="90"/>
      <c r="H134" s="91"/>
      <c r="I134" s="96">
        <v>108000</v>
      </c>
      <c r="J134" s="91"/>
      <c r="K134" s="96">
        <v>40000</v>
      </c>
      <c r="L134" s="91"/>
      <c r="M134" s="97">
        <v>0</v>
      </c>
      <c r="N134" s="91"/>
      <c r="O134" s="97">
        <v>72000</v>
      </c>
      <c r="P134" s="91"/>
      <c r="Q134" s="96">
        <v>72000</v>
      </c>
      <c r="R134" s="91"/>
      <c r="S134" s="96">
        <v>4000</v>
      </c>
      <c r="T134" s="90"/>
      <c r="U134" s="91"/>
    </row>
    <row r="135" spans="1:21" ht="21" customHeight="1" x14ac:dyDescent="0.2">
      <c r="A135" s="75" t="s">
        <v>142</v>
      </c>
      <c r="B135" s="94" t="s">
        <v>3</v>
      </c>
      <c r="C135" s="91"/>
      <c r="D135" s="94" t="s">
        <v>108</v>
      </c>
      <c r="E135" s="91"/>
      <c r="F135" s="95" t="s">
        <v>137</v>
      </c>
      <c r="G135" s="90"/>
      <c r="H135" s="91"/>
      <c r="I135" s="96">
        <v>60000</v>
      </c>
      <c r="J135" s="91"/>
      <c r="K135" s="96">
        <v>0</v>
      </c>
      <c r="L135" s="91"/>
      <c r="M135" s="97">
        <v>0</v>
      </c>
      <c r="N135" s="91"/>
      <c r="O135" s="97">
        <v>0</v>
      </c>
      <c r="P135" s="91"/>
      <c r="Q135" s="96">
        <v>6960</v>
      </c>
      <c r="R135" s="91"/>
      <c r="S135" s="96">
        <v>53040</v>
      </c>
      <c r="T135" s="90"/>
      <c r="U135" s="91"/>
    </row>
    <row r="136" spans="1:21" ht="21" customHeight="1" x14ac:dyDescent="0.2">
      <c r="A136" s="75" t="s">
        <v>142</v>
      </c>
      <c r="B136" s="94" t="s">
        <v>3</v>
      </c>
      <c r="C136" s="91"/>
      <c r="D136" s="94" t="s">
        <v>77</v>
      </c>
      <c r="E136" s="91"/>
      <c r="F136" s="95" t="s">
        <v>178</v>
      </c>
      <c r="G136" s="90"/>
      <c r="H136" s="91"/>
      <c r="I136" s="96">
        <v>20000</v>
      </c>
      <c r="J136" s="91"/>
      <c r="K136" s="96">
        <v>0</v>
      </c>
      <c r="L136" s="91"/>
      <c r="M136" s="97">
        <v>0</v>
      </c>
      <c r="N136" s="91"/>
      <c r="O136" s="97">
        <v>0</v>
      </c>
      <c r="P136" s="91"/>
      <c r="Q136" s="96">
        <v>1500</v>
      </c>
      <c r="R136" s="91"/>
      <c r="S136" s="96">
        <v>18500</v>
      </c>
      <c r="T136" s="90"/>
      <c r="U136" s="91"/>
    </row>
    <row r="137" spans="1:21" ht="21" customHeight="1" x14ac:dyDescent="0.2">
      <c r="A137" s="89" t="s">
        <v>116</v>
      </c>
      <c r="B137" s="90"/>
      <c r="C137" s="90"/>
      <c r="D137" s="90"/>
      <c r="E137" s="90"/>
      <c r="F137" s="90"/>
      <c r="G137" s="90"/>
      <c r="H137" s="91"/>
      <c r="I137" s="92">
        <v>320580</v>
      </c>
      <c r="J137" s="91"/>
      <c r="K137" s="92">
        <v>40000</v>
      </c>
      <c r="L137" s="91"/>
      <c r="M137" s="93">
        <v>0</v>
      </c>
      <c r="N137" s="91"/>
      <c r="O137" s="93">
        <v>72000</v>
      </c>
      <c r="P137" s="91"/>
      <c r="Q137" s="92">
        <v>131386</v>
      </c>
      <c r="R137" s="91"/>
      <c r="S137" s="92">
        <v>157194</v>
      </c>
      <c r="T137" s="90"/>
      <c r="U137" s="91"/>
    </row>
    <row r="138" spans="1:21" ht="21" customHeight="1" x14ac:dyDescent="0.2">
      <c r="A138" s="75" t="s">
        <v>142</v>
      </c>
      <c r="B138" s="94" t="s">
        <v>6</v>
      </c>
      <c r="C138" s="91"/>
      <c r="D138" s="94" t="s">
        <v>78</v>
      </c>
      <c r="E138" s="91"/>
      <c r="F138" s="95" t="s">
        <v>178</v>
      </c>
      <c r="G138" s="90"/>
      <c r="H138" s="91"/>
      <c r="I138" s="96">
        <v>60000</v>
      </c>
      <c r="J138" s="91"/>
      <c r="K138" s="96">
        <v>0</v>
      </c>
      <c r="L138" s="91"/>
      <c r="M138" s="97">
        <v>0</v>
      </c>
      <c r="N138" s="91"/>
      <c r="O138" s="97">
        <v>0</v>
      </c>
      <c r="P138" s="91"/>
      <c r="Q138" s="96">
        <v>24050</v>
      </c>
      <c r="R138" s="91"/>
      <c r="S138" s="96">
        <v>35950</v>
      </c>
      <c r="T138" s="90"/>
      <c r="U138" s="91"/>
    </row>
    <row r="139" spans="1:21" ht="21" customHeight="1" x14ac:dyDescent="0.2">
      <c r="A139" s="75" t="s">
        <v>142</v>
      </c>
      <c r="B139" s="94" t="s">
        <v>6</v>
      </c>
      <c r="C139" s="91"/>
      <c r="D139" s="94" t="s">
        <v>117</v>
      </c>
      <c r="E139" s="91"/>
      <c r="F139" s="95" t="s">
        <v>178</v>
      </c>
      <c r="G139" s="90"/>
      <c r="H139" s="91"/>
      <c r="I139" s="96">
        <v>20000</v>
      </c>
      <c r="J139" s="91"/>
      <c r="K139" s="96">
        <v>0</v>
      </c>
      <c r="L139" s="91"/>
      <c r="M139" s="97">
        <v>0</v>
      </c>
      <c r="N139" s="91"/>
      <c r="O139" s="97">
        <v>0</v>
      </c>
      <c r="P139" s="91"/>
      <c r="Q139" s="96">
        <v>4995</v>
      </c>
      <c r="R139" s="91"/>
      <c r="S139" s="96">
        <v>15005</v>
      </c>
      <c r="T139" s="90"/>
      <c r="U139" s="91"/>
    </row>
    <row r="140" spans="1:21" ht="21" customHeight="1" x14ac:dyDescent="0.2">
      <c r="A140" s="75" t="s">
        <v>142</v>
      </c>
      <c r="B140" s="94" t="s">
        <v>6</v>
      </c>
      <c r="C140" s="91"/>
      <c r="D140" s="94" t="s">
        <v>67</v>
      </c>
      <c r="E140" s="91"/>
      <c r="F140" s="95" t="s">
        <v>178</v>
      </c>
      <c r="G140" s="90"/>
      <c r="H140" s="91"/>
      <c r="I140" s="96">
        <v>40000</v>
      </c>
      <c r="J140" s="91"/>
      <c r="K140" s="96">
        <v>0</v>
      </c>
      <c r="L140" s="91"/>
      <c r="M140" s="97">
        <v>0</v>
      </c>
      <c r="N140" s="91"/>
      <c r="O140" s="97">
        <v>0</v>
      </c>
      <c r="P140" s="91"/>
      <c r="Q140" s="96">
        <v>40000</v>
      </c>
      <c r="R140" s="91"/>
      <c r="S140" s="96">
        <v>0</v>
      </c>
      <c r="T140" s="90"/>
      <c r="U140" s="91"/>
    </row>
    <row r="141" spans="1:21" ht="18" customHeight="1" x14ac:dyDescent="0.2">
      <c r="A141" s="75" t="s">
        <v>142</v>
      </c>
      <c r="B141" s="94" t="s">
        <v>6</v>
      </c>
      <c r="C141" s="91"/>
      <c r="D141" s="94" t="s">
        <v>118</v>
      </c>
      <c r="E141" s="91"/>
      <c r="F141" s="95" t="s">
        <v>178</v>
      </c>
      <c r="G141" s="90"/>
      <c r="H141" s="91"/>
      <c r="I141" s="96">
        <v>20000</v>
      </c>
      <c r="J141" s="91"/>
      <c r="K141" s="96">
        <v>0</v>
      </c>
      <c r="L141" s="91"/>
      <c r="M141" s="97">
        <v>0</v>
      </c>
      <c r="N141" s="91"/>
      <c r="O141" s="97">
        <v>0</v>
      </c>
      <c r="P141" s="91"/>
      <c r="Q141" s="96">
        <v>6925</v>
      </c>
      <c r="R141" s="91"/>
      <c r="S141" s="96">
        <v>13075</v>
      </c>
      <c r="T141" s="90"/>
      <c r="U141" s="91"/>
    </row>
    <row r="142" spans="1:21" ht="21" customHeight="1" x14ac:dyDescent="0.2">
      <c r="A142" s="75" t="s">
        <v>142</v>
      </c>
      <c r="B142" s="94" t="s">
        <v>6</v>
      </c>
      <c r="C142" s="91"/>
      <c r="D142" s="94" t="s">
        <v>119</v>
      </c>
      <c r="E142" s="91"/>
      <c r="F142" s="95" t="s">
        <v>178</v>
      </c>
      <c r="G142" s="90"/>
      <c r="H142" s="91"/>
      <c r="I142" s="96">
        <v>10000</v>
      </c>
      <c r="J142" s="91"/>
      <c r="K142" s="96">
        <v>0</v>
      </c>
      <c r="L142" s="91"/>
      <c r="M142" s="97">
        <v>10000</v>
      </c>
      <c r="N142" s="91"/>
      <c r="O142" s="97">
        <v>0</v>
      </c>
      <c r="P142" s="91"/>
      <c r="Q142" s="96">
        <v>0</v>
      </c>
      <c r="R142" s="91"/>
      <c r="S142" s="96">
        <v>0</v>
      </c>
      <c r="T142" s="90"/>
      <c r="U142" s="91"/>
    </row>
    <row r="143" spans="1:21" ht="21" customHeight="1" x14ac:dyDescent="0.2">
      <c r="A143" s="75" t="s">
        <v>142</v>
      </c>
      <c r="B143" s="94" t="s">
        <v>6</v>
      </c>
      <c r="C143" s="91"/>
      <c r="D143" s="94" t="s">
        <v>162</v>
      </c>
      <c r="E143" s="91"/>
      <c r="F143" s="95" t="s">
        <v>178</v>
      </c>
      <c r="G143" s="90"/>
      <c r="H143" s="91"/>
      <c r="I143" s="96">
        <v>10000</v>
      </c>
      <c r="J143" s="91"/>
      <c r="K143" s="96">
        <v>0</v>
      </c>
      <c r="L143" s="91"/>
      <c r="M143" s="97">
        <v>0</v>
      </c>
      <c r="N143" s="91"/>
      <c r="O143" s="97">
        <v>0</v>
      </c>
      <c r="P143" s="91"/>
      <c r="Q143" s="96">
        <v>0</v>
      </c>
      <c r="R143" s="91"/>
      <c r="S143" s="96">
        <v>10000</v>
      </c>
      <c r="T143" s="90"/>
      <c r="U143" s="91"/>
    </row>
    <row r="144" spans="1:21" ht="18" customHeight="1" x14ac:dyDescent="0.2">
      <c r="A144" s="75" t="s">
        <v>142</v>
      </c>
      <c r="B144" s="94" t="s">
        <v>6</v>
      </c>
      <c r="C144" s="91"/>
      <c r="D144" s="94" t="s">
        <v>79</v>
      </c>
      <c r="E144" s="91"/>
      <c r="F144" s="95" t="s">
        <v>178</v>
      </c>
      <c r="G144" s="90"/>
      <c r="H144" s="91"/>
      <c r="I144" s="96">
        <v>60000</v>
      </c>
      <c r="J144" s="91"/>
      <c r="K144" s="96">
        <v>0</v>
      </c>
      <c r="L144" s="91"/>
      <c r="M144" s="97">
        <v>0</v>
      </c>
      <c r="N144" s="91"/>
      <c r="O144" s="97">
        <v>0</v>
      </c>
      <c r="P144" s="91"/>
      <c r="Q144" s="96">
        <v>24019</v>
      </c>
      <c r="R144" s="91"/>
      <c r="S144" s="96">
        <v>35981</v>
      </c>
      <c r="T144" s="90"/>
      <c r="U144" s="91"/>
    </row>
    <row r="145" spans="1:21" ht="21" customHeight="1" x14ac:dyDescent="0.2">
      <c r="A145" s="89" t="s">
        <v>120</v>
      </c>
      <c r="B145" s="90"/>
      <c r="C145" s="90"/>
      <c r="D145" s="90"/>
      <c r="E145" s="90"/>
      <c r="F145" s="90"/>
      <c r="G145" s="90"/>
      <c r="H145" s="91"/>
      <c r="I145" s="92">
        <v>220000</v>
      </c>
      <c r="J145" s="91"/>
      <c r="K145" s="92">
        <v>0</v>
      </c>
      <c r="L145" s="91"/>
      <c r="M145" s="93">
        <v>10000</v>
      </c>
      <c r="N145" s="91"/>
      <c r="O145" s="93">
        <v>0</v>
      </c>
      <c r="P145" s="91"/>
      <c r="Q145" s="92">
        <v>99989</v>
      </c>
      <c r="R145" s="91"/>
      <c r="S145" s="92">
        <v>110011</v>
      </c>
      <c r="T145" s="90"/>
      <c r="U145" s="91"/>
    </row>
    <row r="146" spans="1:21" ht="21" customHeight="1" x14ac:dyDescent="0.2">
      <c r="A146" s="75" t="s">
        <v>142</v>
      </c>
      <c r="B146" s="94" t="s">
        <v>46</v>
      </c>
      <c r="C146" s="91"/>
      <c r="D146" s="94" t="s">
        <v>44</v>
      </c>
      <c r="E146" s="91"/>
      <c r="F146" s="95" t="s">
        <v>178</v>
      </c>
      <c r="G146" s="90"/>
      <c r="H146" s="91"/>
      <c r="I146" s="96">
        <v>20000</v>
      </c>
      <c r="J146" s="91"/>
      <c r="K146" s="96">
        <v>0</v>
      </c>
      <c r="L146" s="91"/>
      <c r="M146" s="97">
        <v>0</v>
      </c>
      <c r="N146" s="91"/>
      <c r="O146" s="97">
        <v>0</v>
      </c>
      <c r="P146" s="91"/>
      <c r="Q146" s="96">
        <v>7095.82</v>
      </c>
      <c r="R146" s="91"/>
      <c r="S146" s="96">
        <v>12904.18</v>
      </c>
      <c r="T146" s="90"/>
      <c r="U146" s="91"/>
    </row>
    <row r="147" spans="1:21" ht="18" customHeight="1" x14ac:dyDescent="0.2">
      <c r="A147" s="75" t="s">
        <v>142</v>
      </c>
      <c r="B147" s="94" t="s">
        <v>46</v>
      </c>
      <c r="C147" s="91"/>
      <c r="D147" s="94" t="s">
        <v>122</v>
      </c>
      <c r="E147" s="91"/>
      <c r="F147" s="95" t="s">
        <v>178</v>
      </c>
      <c r="G147" s="90"/>
      <c r="H147" s="91"/>
      <c r="I147" s="96">
        <v>10000</v>
      </c>
      <c r="J147" s="91"/>
      <c r="K147" s="96">
        <v>0</v>
      </c>
      <c r="L147" s="91"/>
      <c r="M147" s="97">
        <v>0</v>
      </c>
      <c r="N147" s="91"/>
      <c r="O147" s="97">
        <v>0</v>
      </c>
      <c r="P147" s="91"/>
      <c r="Q147" s="96">
        <v>0</v>
      </c>
      <c r="R147" s="91"/>
      <c r="S147" s="96">
        <v>10000</v>
      </c>
      <c r="T147" s="90"/>
      <c r="U147" s="91"/>
    </row>
    <row r="148" spans="1:21" ht="15.75" customHeight="1" x14ac:dyDescent="0.2">
      <c r="A148" s="89" t="s">
        <v>124</v>
      </c>
      <c r="B148" s="90"/>
      <c r="C148" s="90"/>
      <c r="D148" s="90"/>
      <c r="E148" s="90"/>
      <c r="F148" s="90"/>
      <c r="G148" s="90"/>
      <c r="H148" s="91"/>
      <c r="I148" s="92">
        <v>30000</v>
      </c>
      <c r="J148" s="91"/>
      <c r="K148" s="92">
        <v>0</v>
      </c>
      <c r="L148" s="91"/>
      <c r="M148" s="93">
        <v>0</v>
      </c>
      <c r="N148" s="91"/>
      <c r="O148" s="93">
        <v>0</v>
      </c>
      <c r="P148" s="91"/>
      <c r="Q148" s="92">
        <v>7095.82</v>
      </c>
      <c r="R148" s="91"/>
      <c r="S148" s="92">
        <v>22904.18</v>
      </c>
      <c r="T148" s="90"/>
      <c r="U148" s="91"/>
    </row>
    <row r="149" spans="1:21" ht="31.5" customHeight="1" x14ac:dyDescent="0.2">
      <c r="A149" s="75" t="s">
        <v>142</v>
      </c>
      <c r="B149" s="94" t="s">
        <v>7</v>
      </c>
      <c r="C149" s="91"/>
      <c r="D149" s="94" t="s">
        <v>45</v>
      </c>
      <c r="E149" s="91"/>
      <c r="F149" s="95" t="s">
        <v>227</v>
      </c>
      <c r="G149" s="90"/>
      <c r="H149" s="91"/>
      <c r="I149" s="96">
        <v>28000</v>
      </c>
      <c r="J149" s="91"/>
      <c r="K149" s="96">
        <v>0</v>
      </c>
      <c r="L149" s="91"/>
      <c r="M149" s="97">
        <v>0</v>
      </c>
      <c r="N149" s="91"/>
      <c r="O149" s="97">
        <v>0</v>
      </c>
      <c r="P149" s="91"/>
      <c r="Q149" s="96">
        <v>28000</v>
      </c>
      <c r="R149" s="91"/>
      <c r="S149" s="96">
        <v>0</v>
      </c>
      <c r="T149" s="90"/>
      <c r="U149" s="91"/>
    </row>
    <row r="150" spans="1:21" ht="31.5" customHeight="1" x14ac:dyDescent="0.2">
      <c r="A150" s="75" t="s">
        <v>142</v>
      </c>
      <c r="B150" s="94" t="s">
        <v>7</v>
      </c>
      <c r="C150" s="91"/>
      <c r="D150" s="94" t="s">
        <v>213</v>
      </c>
      <c r="E150" s="91"/>
      <c r="F150" s="95" t="s">
        <v>219</v>
      </c>
      <c r="G150" s="90"/>
      <c r="H150" s="91"/>
      <c r="I150" s="96">
        <v>25000</v>
      </c>
      <c r="J150" s="91"/>
      <c r="K150" s="96">
        <v>0</v>
      </c>
      <c r="L150" s="91"/>
      <c r="M150" s="97">
        <v>0</v>
      </c>
      <c r="N150" s="91"/>
      <c r="O150" s="97">
        <v>0</v>
      </c>
      <c r="P150" s="91"/>
      <c r="Q150" s="96">
        <v>21000</v>
      </c>
      <c r="R150" s="91"/>
      <c r="S150" s="96">
        <v>4000</v>
      </c>
      <c r="T150" s="90"/>
      <c r="U150" s="91"/>
    </row>
    <row r="151" spans="1:21" ht="31.5" customHeight="1" x14ac:dyDescent="0.2">
      <c r="A151" s="89" t="s">
        <v>126</v>
      </c>
      <c r="B151" s="90"/>
      <c r="C151" s="90"/>
      <c r="D151" s="90"/>
      <c r="E151" s="90"/>
      <c r="F151" s="90"/>
      <c r="G151" s="90"/>
      <c r="H151" s="91"/>
      <c r="I151" s="92">
        <v>53000</v>
      </c>
      <c r="J151" s="91"/>
      <c r="K151" s="92">
        <v>0</v>
      </c>
      <c r="L151" s="91"/>
      <c r="M151" s="93">
        <v>0</v>
      </c>
      <c r="N151" s="91"/>
      <c r="O151" s="93">
        <v>0</v>
      </c>
      <c r="P151" s="91"/>
      <c r="Q151" s="92">
        <v>49000</v>
      </c>
      <c r="R151" s="91"/>
      <c r="S151" s="92">
        <v>4000</v>
      </c>
      <c r="T151" s="90"/>
      <c r="U151" s="91"/>
    </row>
    <row r="152" spans="1:21" ht="31.5" customHeight="1" x14ac:dyDescent="0.2">
      <c r="A152" s="98" t="s">
        <v>143</v>
      </c>
      <c r="B152" s="99"/>
      <c r="C152" s="99"/>
      <c r="D152" s="99"/>
      <c r="E152" s="99"/>
      <c r="F152" s="99"/>
      <c r="G152" s="99"/>
      <c r="H152" s="99"/>
      <c r="I152" s="92">
        <v>3649112</v>
      </c>
      <c r="J152" s="91"/>
      <c r="K152" s="92">
        <v>40000</v>
      </c>
      <c r="L152" s="91"/>
      <c r="M152" s="93">
        <v>10000</v>
      </c>
      <c r="N152" s="91"/>
      <c r="O152" s="93">
        <v>72000</v>
      </c>
      <c r="P152" s="91"/>
      <c r="Q152" s="92">
        <v>2345367.8199999998</v>
      </c>
      <c r="R152" s="91"/>
      <c r="S152" s="92">
        <v>1261744.18</v>
      </c>
      <c r="T152" s="90"/>
      <c r="U152" s="91"/>
    </row>
    <row r="153" spans="1:21" ht="18" customHeight="1" x14ac:dyDescent="0.2">
      <c r="A153" s="75" t="s">
        <v>68</v>
      </c>
      <c r="B153" s="94" t="s">
        <v>3</v>
      </c>
      <c r="C153" s="91"/>
      <c r="D153" s="94" t="s">
        <v>108</v>
      </c>
      <c r="E153" s="91"/>
      <c r="F153" s="95" t="s">
        <v>144</v>
      </c>
      <c r="G153" s="90"/>
      <c r="H153" s="91"/>
      <c r="I153" s="96">
        <v>30000</v>
      </c>
      <c r="J153" s="91"/>
      <c r="K153" s="96">
        <v>0</v>
      </c>
      <c r="L153" s="91"/>
      <c r="M153" s="97">
        <v>30000</v>
      </c>
      <c r="N153" s="91"/>
      <c r="O153" s="97">
        <v>0</v>
      </c>
      <c r="P153" s="91"/>
      <c r="Q153" s="96">
        <v>0</v>
      </c>
      <c r="R153" s="91"/>
      <c r="S153" s="96">
        <v>0</v>
      </c>
      <c r="T153" s="90"/>
      <c r="U153" s="91"/>
    </row>
    <row r="154" spans="1:21" ht="31.5" customHeight="1" x14ac:dyDescent="0.2">
      <c r="A154" s="75" t="s">
        <v>68</v>
      </c>
      <c r="B154" s="94" t="s">
        <v>3</v>
      </c>
      <c r="C154" s="91"/>
      <c r="D154" s="94" t="s">
        <v>108</v>
      </c>
      <c r="E154" s="91"/>
      <c r="F154" s="95" t="s">
        <v>145</v>
      </c>
      <c r="G154" s="90"/>
      <c r="H154" s="91"/>
      <c r="I154" s="96">
        <v>45000</v>
      </c>
      <c r="J154" s="91"/>
      <c r="K154" s="96">
        <v>0</v>
      </c>
      <c r="L154" s="91"/>
      <c r="M154" s="97">
        <v>0</v>
      </c>
      <c r="N154" s="91"/>
      <c r="O154" s="97">
        <v>0</v>
      </c>
      <c r="P154" s="91"/>
      <c r="Q154" s="96">
        <v>33850</v>
      </c>
      <c r="R154" s="91"/>
      <c r="S154" s="96">
        <v>11150</v>
      </c>
      <c r="T154" s="90"/>
      <c r="U154" s="91"/>
    </row>
    <row r="155" spans="1:21" ht="18" customHeight="1" x14ac:dyDescent="0.2">
      <c r="A155" s="75" t="s">
        <v>68</v>
      </c>
      <c r="B155" s="94" t="s">
        <v>3</v>
      </c>
      <c r="C155" s="91"/>
      <c r="D155" s="94" t="s">
        <v>108</v>
      </c>
      <c r="E155" s="91"/>
      <c r="F155" s="95" t="s">
        <v>183</v>
      </c>
      <c r="G155" s="90"/>
      <c r="H155" s="91"/>
      <c r="I155" s="96">
        <v>10000</v>
      </c>
      <c r="J155" s="91"/>
      <c r="K155" s="96">
        <v>0</v>
      </c>
      <c r="L155" s="91"/>
      <c r="M155" s="97">
        <v>0</v>
      </c>
      <c r="N155" s="91"/>
      <c r="O155" s="97">
        <v>0</v>
      </c>
      <c r="P155" s="91"/>
      <c r="Q155" s="96">
        <v>0</v>
      </c>
      <c r="R155" s="91"/>
      <c r="S155" s="96">
        <v>10000</v>
      </c>
      <c r="T155" s="90"/>
      <c r="U155" s="91"/>
    </row>
    <row r="156" spans="1:21" ht="31.5" customHeight="1" x14ac:dyDescent="0.2">
      <c r="A156" s="75" t="s">
        <v>68</v>
      </c>
      <c r="B156" s="94" t="s">
        <v>3</v>
      </c>
      <c r="C156" s="91"/>
      <c r="D156" s="94" t="s">
        <v>108</v>
      </c>
      <c r="E156" s="91"/>
      <c r="F156" s="95" t="s">
        <v>146</v>
      </c>
      <c r="G156" s="90"/>
      <c r="H156" s="91"/>
      <c r="I156" s="96">
        <v>1724800</v>
      </c>
      <c r="J156" s="91"/>
      <c r="K156" s="96">
        <v>0</v>
      </c>
      <c r="L156" s="91"/>
      <c r="M156" s="97">
        <v>0</v>
      </c>
      <c r="N156" s="91"/>
      <c r="O156" s="97">
        <v>0</v>
      </c>
      <c r="P156" s="91"/>
      <c r="Q156" s="96">
        <v>1159260</v>
      </c>
      <c r="R156" s="91"/>
      <c r="S156" s="96">
        <v>565540</v>
      </c>
      <c r="T156" s="90"/>
      <c r="U156" s="91"/>
    </row>
    <row r="157" spans="1:21" ht="31.5" customHeight="1" x14ac:dyDescent="0.2">
      <c r="A157" s="89" t="s">
        <v>116</v>
      </c>
      <c r="B157" s="90"/>
      <c r="C157" s="90"/>
      <c r="D157" s="90"/>
      <c r="E157" s="90"/>
      <c r="F157" s="90"/>
      <c r="G157" s="90"/>
      <c r="H157" s="91"/>
      <c r="I157" s="92">
        <v>1809800</v>
      </c>
      <c r="J157" s="91"/>
      <c r="K157" s="92">
        <v>0</v>
      </c>
      <c r="L157" s="91"/>
      <c r="M157" s="93">
        <v>30000</v>
      </c>
      <c r="N157" s="91"/>
      <c r="O157" s="93">
        <v>0</v>
      </c>
      <c r="P157" s="91"/>
      <c r="Q157" s="92">
        <v>1193110</v>
      </c>
      <c r="R157" s="91"/>
      <c r="S157" s="92">
        <v>586690</v>
      </c>
      <c r="T157" s="90"/>
      <c r="U157" s="91"/>
    </row>
    <row r="158" spans="1:21" ht="31.5" customHeight="1" x14ac:dyDescent="0.2">
      <c r="A158" s="75" t="s">
        <v>68</v>
      </c>
      <c r="B158" s="94" t="s">
        <v>6</v>
      </c>
      <c r="C158" s="91"/>
      <c r="D158" s="94" t="s">
        <v>147</v>
      </c>
      <c r="E158" s="91"/>
      <c r="F158" s="95" t="s">
        <v>178</v>
      </c>
      <c r="G158" s="90"/>
      <c r="H158" s="91"/>
      <c r="I158" s="96">
        <v>1713083</v>
      </c>
      <c r="J158" s="91"/>
      <c r="K158" s="96">
        <v>0</v>
      </c>
      <c r="L158" s="91"/>
      <c r="M158" s="97">
        <v>0</v>
      </c>
      <c r="N158" s="91"/>
      <c r="O158" s="97">
        <v>111642.86</v>
      </c>
      <c r="P158" s="91"/>
      <c r="Q158" s="96">
        <v>818320.8</v>
      </c>
      <c r="R158" s="91"/>
      <c r="S158" s="96">
        <v>783119.34</v>
      </c>
      <c r="T158" s="90"/>
      <c r="U158" s="91"/>
    </row>
    <row r="159" spans="1:21" ht="31.5" customHeight="1" x14ac:dyDescent="0.2">
      <c r="A159" s="89" t="s">
        <v>120</v>
      </c>
      <c r="B159" s="90"/>
      <c r="C159" s="90"/>
      <c r="D159" s="90"/>
      <c r="E159" s="90"/>
      <c r="F159" s="90"/>
      <c r="G159" s="90"/>
      <c r="H159" s="91"/>
      <c r="I159" s="92">
        <v>1713083</v>
      </c>
      <c r="J159" s="91"/>
      <c r="K159" s="92">
        <v>0</v>
      </c>
      <c r="L159" s="91"/>
      <c r="M159" s="93">
        <v>0</v>
      </c>
      <c r="N159" s="91"/>
      <c r="O159" s="93">
        <v>111642.86</v>
      </c>
      <c r="P159" s="91"/>
      <c r="Q159" s="92">
        <v>818320.8</v>
      </c>
      <c r="R159" s="91"/>
      <c r="S159" s="92">
        <v>783119.34</v>
      </c>
      <c r="T159" s="90"/>
      <c r="U159" s="91"/>
    </row>
    <row r="160" spans="1:21" ht="31.5" customHeight="1" x14ac:dyDescent="0.2">
      <c r="A160" s="75" t="s">
        <v>68</v>
      </c>
      <c r="B160" s="94" t="s">
        <v>7</v>
      </c>
      <c r="C160" s="91"/>
      <c r="D160" s="94" t="s">
        <v>45</v>
      </c>
      <c r="E160" s="91"/>
      <c r="F160" s="95" t="s">
        <v>228</v>
      </c>
      <c r="G160" s="90"/>
      <c r="H160" s="91"/>
      <c r="I160" s="96">
        <v>5500</v>
      </c>
      <c r="J160" s="91"/>
      <c r="K160" s="96">
        <v>0</v>
      </c>
      <c r="L160" s="91"/>
      <c r="M160" s="97">
        <v>0</v>
      </c>
      <c r="N160" s="91"/>
      <c r="O160" s="97">
        <v>0</v>
      </c>
      <c r="P160" s="91"/>
      <c r="Q160" s="96">
        <v>5500</v>
      </c>
      <c r="R160" s="91"/>
      <c r="S160" s="96">
        <v>0</v>
      </c>
      <c r="T160" s="90"/>
      <c r="U160" s="91"/>
    </row>
    <row r="161" spans="1:21" ht="31.5" customHeight="1" x14ac:dyDescent="0.2">
      <c r="A161" s="75" t="s">
        <v>68</v>
      </c>
      <c r="B161" s="94" t="s">
        <v>7</v>
      </c>
      <c r="C161" s="91"/>
      <c r="D161" s="94" t="s">
        <v>45</v>
      </c>
      <c r="E161" s="91"/>
      <c r="F161" s="95" t="s">
        <v>229</v>
      </c>
      <c r="G161" s="90"/>
      <c r="H161" s="91"/>
      <c r="I161" s="96">
        <v>28000</v>
      </c>
      <c r="J161" s="91"/>
      <c r="K161" s="96">
        <v>0</v>
      </c>
      <c r="L161" s="91"/>
      <c r="M161" s="97">
        <v>0</v>
      </c>
      <c r="N161" s="91"/>
      <c r="O161" s="97">
        <v>28000</v>
      </c>
      <c r="P161" s="91"/>
      <c r="Q161" s="96">
        <v>0</v>
      </c>
      <c r="R161" s="91"/>
      <c r="S161" s="96">
        <v>0</v>
      </c>
      <c r="T161" s="90"/>
      <c r="U161" s="91"/>
    </row>
    <row r="162" spans="1:21" ht="18" customHeight="1" x14ac:dyDescent="0.2">
      <c r="A162" s="75" t="s">
        <v>68</v>
      </c>
      <c r="B162" s="94" t="s">
        <v>7</v>
      </c>
      <c r="C162" s="91"/>
      <c r="D162" s="94" t="s">
        <v>45</v>
      </c>
      <c r="E162" s="91"/>
      <c r="F162" s="95" t="s">
        <v>230</v>
      </c>
      <c r="G162" s="90"/>
      <c r="H162" s="91"/>
      <c r="I162" s="96">
        <v>22800</v>
      </c>
      <c r="J162" s="91"/>
      <c r="K162" s="96">
        <v>0</v>
      </c>
      <c r="L162" s="91"/>
      <c r="M162" s="97">
        <v>0</v>
      </c>
      <c r="N162" s="91"/>
      <c r="O162" s="97">
        <v>0</v>
      </c>
      <c r="P162" s="91"/>
      <c r="Q162" s="96">
        <v>22800</v>
      </c>
      <c r="R162" s="91"/>
      <c r="S162" s="96">
        <v>0</v>
      </c>
      <c r="T162" s="90"/>
      <c r="U162" s="91"/>
    </row>
    <row r="163" spans="1:21" ht="31.5" customHeight="1" x14ac:dyDescent="0.2">
      <c r="A163" s="75" t="s">
        <v>68</v>
      </c>
      <c r="B163" s="94" t="s">
        <v>7</v>
      </c>
      <c r="C163" s="91"/>
      <c r="D163" s="94" t="s">
        <v>45</v>
      </c>
      <c r="E163" s="91"/>
      <c r="F163" s="95" t="s">
        <v>231</v>
      </c>
      <c r="G163" s="90"/>
      <c r="H163" s="91"/>
      <c r="I163" s="96">
        <v>24000</v>
      </c>
      <c r="J163" s="91"/>
      <c r="K163" s="96">
        <v>0</v>
      </c>
      <c r="L163" s="91"/>
      <c r="M163" s="97">
        <v>0</v>
      </c>
      <c r="N163" s="91"/>
      <c r="O163" s="97">
        <v>24000</v>
      </c>
      <c r="P163" s="91"/>
      <c r="Q163" s="96">
        <v>0</v>
      </c>
      <c r="R163" s="91"/>
      <c r="S163" s="96">
        <v>0</v>
      </c>
      <c r="T163" s="90"/>
      <c r="U163" s="91"/>
    </row>
    <row r="164" spans="1:21" ht="31.5" customHeight="1" x14ac:dyDescent="0.2">
      <c r="A164" s="75" t="s">
        <v>68</v>
      </c>
      <c r="B164" s="94" t="s">
        <v>7</v>
      </c>
      <c r="C164" s="91"/>
      <c r="D164" s="94" t="s">
        <v>184</v>
      </c>
      <c r="E164" s="91"/>
      <c r="F164" s="95" t="s">
        <v>232</v>
      </c>
      <c r="G164" s="90"/>
      <c r="H164" s="91"/>
      <c r="I164" s="96">
        <v>18000</v>
      </c>
      <c r="J164" s="91"/>
      <c r="K164" s="96">
        <v>0</v>
      </c>
      <c r="L164" s="91"/>
      <c r="M164" s="97">
        <v>0</v>
      </c>
      <c r="N164" s="91"/>
      <c r="O164" s="97">
        <v>0</v>
      </c>
      <c r="P164" s="91"/>
      <c r="Q164" s="96">
        <v>17000</v>
      </c>
      <c r="R164" s="91"/>
      <c r="S164" s="96">
        <v>1000</v>
      </c>
      <c r="T164" s="90"/>
      <c r="U164" s="91"/>
    </row>
    <row r="165" spans="1:21" ht="31.5" customHeight="1" x14ac:dyDescent="0.2">
      <c r="A165" s="75" t="s">
        <v>68</v>
      </c>
      <c r="B165" s="94" t="s">
        <v>7</v>
      </c>
      <c r="C165" s="91"/>
      <c r="D165" s="94" t="s">
        <v>69</v>
      </c>
      <c r="E165" s="91"/>
      <c r="F165" s="95" t="s">
        <v>185</v>
      </c>
      <c r="G165" s="90"/>
      <c r="H165" s="91"/>
      <c r="I165" s="96">
        <v>120000</v>
      </c>
      <c r="J165" s="91"/>
      <c r="K165" s="96">
        <v>0</v>
      </c>
      <c r="L165" s="91"/>
      <c r="M165" s="97">
        <v>0</v>
      </c>
      <c r="N165" s="91"/>
      <c r="O165" s="97">
        <v>0</v>
      </c>
      <c r="P165" s="91"/>
      <c r="Q165" s="96">
        <v>119494</v>
      </c>
      <c r="R165" s="91"/>
      <c r="S165" s="96">
        <v>506</v>
      </c>
      <c r="T165" s="90"/>
      <c r="U165" s="91"/>
    </row>
    <row r="166" spans="1:21" ht="18" customHeight="1" x14ac:dyDescent="0.2">
      <c r="A166" s="89" t="s">
        <v>126</v>
      </c>
      <c r="B166" s="90"/>
      <c r="C166" s="90"/>
      <c r="D166" s="90"/>
      <c r="E166" s="90"/>
      <c r="F166" s="90"/>
      <c r="G166" s="90"/>
      <c r="H166" s="91"/>
      <c r="I166" s="92">
        <v>218300</v>
      </c>
      <c r="J166" s="91"/>
      <c r="K166" s="92">
        <v>0</v>
      </c>
      <c r="L166" s="91"/>
      <c r="M166" s="93">
        <v>0</v>
      </c>
      <c r="N166" s="91"/>
      <c r="O166" s="93">
        <v>52000</v>
      </c>
      <c r="P166" s="91"/>
      <c r="Q166" s="92">
        <v>164794</v>
      </c>
      <c r="R166" s="91"/>
      <c r="S166" s="92">
        <v>1506</v>
      </c>
      <c r="T166" s="90"/>
      <c r="U166" s="91"/>
    </row>
    <row r="167" spans="1:21" ht="31.5" customHeight="1" x14ac:dyDescent="0.2">
      <c r="A167" s="75" t="s">
        <v>68</v>
      </c>
      <c r="B167" s="94" t="s">
        <v>8</v>
      </c>
      <c r="C167" s="91"/>
      <c r="D167" s="94" t="s">
        <v>233</v>
      </c>
      <c r="E167" s="91"/>
      <c r="F167" s="95" t="s">
        <v>234</v>
      </c>
      <c r="G167" s="90"/>
      <c r="H167" s="91"/>
      <c r="I167" s="96">
        <v>21000</v>
      </c>
      <c r="J167" s="91"/>
      <c r="K167" s="96">
        <v>0</v>
      </c>
      <c r="L167" s="91"/>
      <c r="M167" s="97">
        <v>0</v>
      </c>
      <c r="N167" s="91"/>
      <c r="O167" s="97">
        <v>19800</v>
      </c>
      <c r="P167" s="91"/>
      <c r="Q167" s="96">
        <v>0</v>
      </c>
      <c r="R167" s="91"/>
      <c r="S167" s="96">
        <v>1200</v>
      </c>
      <c r="T167" s="90"/>
      <c r="U167" s="91"/>
    </row>
    <row r="168" spans="1:21" ht="18" customHeight="1" x14ac:dyDescent="0.2">
      <c r="A168" s="75" t="s">
        <v>68</v>
      </c>
      <c r="B168" s="94" t="s">
        <v>8</v>
      </c>
      <c r="C168" s="91"/>
      <c r="D168" s="94" t="s">
        <v>55</v>
      </c>
      <c r="E168" s="91"/>
      <c r="F168" s="95" t="s">
        <v>235</v>
      </c>
      <c r="G168" s="90"/>
      <c r="H168" s="91"/>
      <c r="I168" s="96">
        <v>626000</v>
      </c>
      <c r="J168" s="91"/>
      <c r="K168" s="96">
        <v>0</v>
      </c>
      <c r="L168" s="91"/>
      <c r="M168" s="97">
        <v>0</v>
      </c>
      <c r="N168" s="91"/>
      <c r="O168" s="97">
        <v>0</v>
      </c>
      <c r="P168" s="91"/>
      <c r="Q168" s="96">
        <v>607000</v>
      </c>
      <c r="R168" s="91"/>
      <c r="S168" s="96">
        <v>19000</v>
      </c>
      <c r="T168" s="90"/>
      <c r="U168" s="91"/>
    </row>
    <row r="169" spans="1:21" ht="15.75" customHeight="1" x14ac:dyDescent="0.2">
      <c r="A169" s="75" t="s">
        <v>68</v>
      </c>
      <c r="B169" s="94" t="s">
        <v>8</v>
      </c>
      <c r="C169" s="91"/>
      <c r="D169" s="94" t="s">
        <v>55</v>
      </c>
      <c r="E169" s="91"/>
      <c r="F169" s="95" t="s">
        <v>236</v>
      </c>
      <c r="G169" s="90"/>
      <c r="H169" s="91"/>
      <c r="I169" s="96">
        <v>50000</v>
      </c>
      <c r="J169" s="91"/>
      <c r="K169" s="96">
        <v>0</v>
      </c>
      <c r="L169" s="91"/>
      <c r="M169" s="97">
        <v>0</v>
      </c>
      <c r="N169" s="91"/>
      <c r="O169" s="97">
        <v>0</v>
      </c>
      <c r="P169" s="91"/>
      <c r="Q169" s="96">
        <v>46000</v>
      </c>
      <c r="R169" s="91"/>
      <c r="S169" s="96">
        <v>4000</v>
      </c>
      <c r="T169" s="90"/>
      <c r="U169" s="91"/>
    </row>
    <row r="170" spans="1:21" ht="31.5" customHeight="1" x14ac:dyDescent="0.2">
      <c r="A170" s="89" t="s">
        <v>127</v>
      </c>
      <c r="B170" s="90"/>
      <c r="C170" s="90"/>
      <c r="D170" s="90"/>
      <c r="E170" s="90"/>
      <c r="F170" s="90"/>
      <c r="G170" s="90"/>
      <c r="H170" s="91"/>
      <c r="I170" s="92">
        <v>697000</v>
      </c>
      <c r="J170" s="91"/>
      <c r="K170" s="92">
        <v>0</v>
      </c>
      <c r="L170" s="91"/>
      <c r="M170" s="93">
        <v>0</v>
      </c>
      <c r="N170" s="91"/>
      <c r="O170" s="93">
        <v>19800</v>
      </c>
      <c r="P170" s="91"/>
      <c r="Q170" s="92">
        <v>653000</v>
      </c>
      <c r="R170" s="91"/>
      <c r="S170" s="92">
        <v>24200</v>
      </c>
      <c r="T170" s="90"/>
      <c r="U170" s="91"/>
    </row>
    <row r="171" spans="1:21" ht="31.5" customHeight="1" x14ac:dyDescent="0.2">
      <c r="A171" s="75" t="s">
        <v>68</v>
      </c>
      <c r="B171" s="94" t="s">
        <v>56</v>
      </c>
      <c r="C171" s="91"/>
      <c r="D171" s="94" t="s">
        <v>57</v>
      </c>
      <c r="E171" s="91"/>
      <c r="F171" s="95" t="s">
        <v>178</v>
      </c>
      <c r="G171" s="90"/>
      <c r="H171" s="91"/>
      <c r="I171" s="96">
        <v>2584000</v>
      </c>
      <c r="J171" s="91"/>
      <c r="K171" s="96">
        <v>0</v>
      </c>
      <c r="L171" s="91"/>
      <c r="M171" s="97">
        <v>0</v>
      </c>
      <c r="N171" s="91"/>
      <c r="O171" s="97">
        <v>0</v>
      </c>
      <c r="P171" s="91"/>
      <c r="Q171" s="96">
        <v>1884960</v>
      </c>
      <c r="R171" s="91"/>
      <c r="S171" s="96">
        <v>699040</v>
      </c>
      <c r="T171" s="90"/>
      <c r="U171" s="91"/>
    </row>
    <row r="172" spans="1:21" ht="31.5" customHeight="1" x14ac:dyDescent="0.2">
      <c r="A172" s="89" t="s">
        <v>131</v>
      </c>
      <c r="B172" s="90"/>
      <c r="C172" s="90"/>
      <c r="D172" s="90"/>
      <c r="E172" s="90"/>
      <c r="F172" s="90"/>
      <c r="G172" s="90"/>
      <c r="H172" s="91"/>
      <c r="I172" s="92">
        <v>2584000</v>
      </c>
      <c r="J172" s="91"/>
      <c r="K172" s="92">
        <v>0</v>
      </c>
      <c r="L172" s="91"/>
      <c r="M172" s="93">
        <v>0</v>
      </c>
      <c r="N172" s="91"/>
      <c r="O172" s="93">
        <v>0</v>
      </c>
      <c r="P172" s="91"/>
      <c r="Q172" s="92">
        <v>1884960</v>
      </c>
      <c r="R172" s="91"/>
      <c r="S172" s="92">
        <v>699040</v>
      </c>
      <c r="T172" s="90"/>
      <c r="U172" s="91"/>
    </row>
    <row r="173" spans="1:21" ht="18" customHeight="1" x14ac:dyDescent="0.2">
      <c r="A173" s="98" t="s">
        <v>148</v>
      </c>
      <c r="B173" s="99"/>
      <c r="C173" s="99"/>
      <c r="D173" s="99"/>
      <c r="E173" s="99"/>
      <c r="F173" s="99"/>
      <c r="G173" s="99"/>
      <c r="H173" s="99"/>
      <c r="I173" s="92">
        <v>7022183</v>
      </c>
      <c r="J173" s="91"/>
      <c r="K173" s="92">
        <v>0</v>
      </c>
      <c r="L173" s="91"/>
      <c r="M173" s="93">
        <v>30000</v>
      </c>
      <c r="N173" s="91"/>
      <c r="O173" s="93">
        <v>183442.86</v>
      </c>
      <c r="P173" s="91"/>
      <c r="Q173" s="92">
        <v>4714184.8</v>
      </c>
      <c r="R173" s="91"/>
      <c r="S173" s="92">
        <v>2094555.34</v>
      </c>
      <c r="T173" s="90"/>
      <c r="U173" s="91"/>
    </row>
    <row r="174" spans="1:21" ht="31.5" customHeight="1" x14ac:dyDescent="0.2">
      <c r="A174" s="75" t="s">
        <v>237</v>
      </c>
      <c r="B174" s="94" t="s">
        <v>3</v>
      </c>
      <c r="C174" s="91"/>
      <c r="D174" s="94" t="s">
        <v>108</v>
      </c>
      <c r="E174" s="91"/>
      <c r="F174" s="95" t="s">
        <v>238</v>
      </c>
      <c r="G174" s="90"/>
      <c r="H174" s="91"/>
      <c r="I174" s="96">
        <v>40000</v>
      </c>
      <c r="J174" s="91"/>
      <c r="K174" s="96">
        <v>0</v>
      </c>
      <c r="L174" s="91"/>
      <c r="M174" s="97">
        <v>0</v>
      </c>
      <c r="N174" s="91"/>
      <c r="O174" s="97">
        <v>0</v>
      </c>
      <c r="P174" s="91"/>
      <c r="Q174" s="96">
        <v>0</v>
      </c>
      <c r="R174" s="91"/>
      <c r="S174" s="96">
        <v>40000</v>
      </c>
      <c r="T174" s="90"/>
      <c r="U174" s="91"/>
    </row>
    <row r="175" spans="1:21" ht="18" customHeight="1" x14ac:dyDescent="0.2">
      <c r="A175" s="75" t="s">
        <v>237</v>
      </c>
      <c r="B175" s="94" t="s">
        <v>3</v>
      </c>
      <c r="C175" s="91"/>
      <c r="D175" s="94" t="s">
        <v>108</v>
      </c>
      <c r="E175" s="91"/>
      <c r="F175" s="95" t="s">
        <v>239</v>
      </c>
      <c r="G175" s="90"/>
      <c r="H175" s="91"/>
      <c r="I175" s="96">
        <v>20000</v>
      </c>
      <c r="J175" s="91"/>
      <c r="K175" s="96">
        <v>0</v>
      </c>
      <c r="L175" s="91"/>
      <c r="M175" s="97">
        <v>0</v>
      </c>
      <c r="N175" s="91"/>
      <c r="O175" s="97">
        <v>0</v>
      </c>
      <c r="P175" s="91"/>
      <c r="Q175" s="96">
        <v>0</v>
      </c>
      <c r="R175" s="91"/>
      <c r="S175" s="96">
        <v>20000</v>
      </c>
      <c r="T175" s="90"/>
      <c r="U175" s="91"/>
    </row>
    <row r="176" spans="1:21" ht="31.5" customHeight="1" x14ac:dyDescent="0.2">
      <c r="A176" s="75" t="s">
        <v>237</v>
      </c>
      <c r="B176" s="94" t="s">
        <v>3</v>
      </c>
      <c r="C176" s="91"/>
      <c r="D176" s="94" t="s">
        <v>108</v>
      </c>
      <c r="E176" s="91"/>
      <c r="F176" s="95" t="s">
        <v>80</v>
      </c>
      <c r="G176" s="90"/>
      <c r="H176" s="91"/>
      <c r="I176" s="96">
        <v>40000</v>
      </c>
      <c r="J176" s="91"/>
      <c r="K176" s="96">
        <v>0</v>
      </c>
      <c r="L176" s="91"/>
      <c r="M176" s="97">
        <v>0</v>
      </c>
      <c r="N176" s="91"/>
      <c r="O176" s="97">
        <v>0</v>
      </c>
      <c r="P176" s="91"/>
      <c r="Q176" s="96">
        <v>0</v>
      </c>
      <c r="R176" s="91"/>
      <c r="S176" s="96">
        <v>40000</v>
      </c>
      <c r="T176" s="90"/>
      <c r="U176" s="91"/>
    </row>
    <row r="177" spans="1:21" ht="18" customHeight="1" x14ac:dyDescent="0.2">
      <c r="A177" s="89" t="s">
        <v>116</v>
      </c>
      <c r="B177" s="90"/>
      <c r="C177" s="90"/>
      <c r="D177" s="90"/>
      <c r="E177" s="90"/>
      <c r="F177" s="90"/>
      <c r="G177" s="90"/>
      <c r="H177" s="91"/>
      <c r="I177" s="92">
        <v>100000</v>
      </c>
      <c r="J177" s="91"/>
      <c r="K177" s="92">
        <v>0</v>
      </c>
      <c r="L177" s="91"/>
      <c r="M177" s="93">
        <v>0</v>
      </c>
      <c r="N177" s="91"/>
      <c r="O177" s="93">
        <v>0</v>
      </c>
      <c r="P177" s="91"/>
      <c r="Q177" s="92">
        <v>0</v>
      </c>
      <c r="R177" s="91"/>
      <c r="S177" s="92">
        <v>100000</v>
      </c>
      <c r="T177" s="90"/>
      <c r="U177" s="91"/>
    </row>
    <row r="178" spans="1:21" ht="15.75" customHeight="1" x14ac:dyDescent="0.2">
      <c r="A178" s="75" t="s">
        <v>237</v>
      </c>
      <c r="B178" s="94" t="s">
        <v>6</v>
      </c>
      <c r="C178" s="91"/>
      <c r="D178" s="94" t="s">
        <v>53</v>
      </c>
      <c r="E178" s="91"/>
      <c r="F178" s="95" t="s">
        <v>178</v>
      </c>
      <c r="G178" s="90"/>
      <c r="H178" s="91"/>
      <c r="I178" s="96">
        <v>80000</v>
      </c>
      <c r="J178" s="91"/>
      <c r="K178" s="96">
        <v>0</v>
      </c>
      <c r="L178" s="91"/>
      <c r="M178" s="97">
        <v>0</v>
      </c>
      <c r="N178" s="91"/>
      <c r="O178" s="97">
        <v>0</v>
      </c>
      <c r="P178" s="91"/>
      <c r="Q178" s="96">
        <v>0</v>
      </c>
      <c r="R178" s="91"/>
      <c r="S178" s="96">
        <v>80000</v>
      </c>
      <c r="T178" s="90"/>
      <c r="U178" s="91"/>
    </row>
    <row r="179" spans="1:21" ht="31.5" customHeight="1" x14ac:dyDescent="0.2">
      <c r="A179" s="89" t="s">
        <v>120</v>
      </c>
      <c r="B179" s="90"/>
      <c r="C179" s="90"/>
      <c r="D179" s="90"/>
      <c r="E179" s="90"/>
      <c r="F179" s="90"/>
      <c r="G179" s="90"/>
      <c r="H179" s="91"/>
      <c r="I179" s="92">
        <v>80000</v>
      </c>
      <c r="J179" s="91"/>
      <c r="K179" s="92">
        <v>0</v>
      </c>
      <c r="L179" s="91"/>
      <c r="M179" s="93">
        <v>0</v>
      </c>
      <c r="N179" s="91"/>
      <c r="O179" s="93">
        <v>0</v>
      </c>
      <c r="P179" s="91"/>
      <c r="Q179" s="92">
        <v>0</v>
      </c>
      <c r="R179" s="91"/>
      <c r="S179" s="92">
        <v>80000</v>
      </c>
      <c r="T179" s="90"/>
      <c r="U179" s="91"/>
    </row>
    <row r="180" spans="1:21" ht="18" customHeight="1" x14ac:dyDescent="0.2">
      <c r="A180" s="75" t="s">
        <v>237</v>
      </c>
      <c r="B180" s="94" t="s">
        <v>56</v>
      </c>
      <c r="C180" s="91"/>
      <c r="D180" s="94" t="s">
        <v>58</v>
      </c>
      <c r="E180" s="91"/>
      <c r="F180" s="95" t="s">
        <v>178</v>
      </c>
      <c r="G180" s="90"/>
      <c r="H180" s="91"/>
      <c r="I180" s="96">
        <v>52500</v>
      </c>
      <c r="J180" s="91"/>
      <c r="K180" s="96">
        <v>0</v>
      </c>
      <c r="L180" s="91"/>
      <c r="M180" s="97">
        <v>0</v>
      </c>
      <c r="N180" s="91"/>
      <c r="O180" s="97">
        <v>0</v>
      </c>
      <c r="P180" s="91"/>
      <c r="Q180" s="96">
        <v>0</v>
      </c>
      <c r="R180" s="91"/>
      <c r="S180" s="96">
        <v>52500</v>
      </c>
      <c r="T180" s="90"/>
      <c r="U180" s="91"/>
    </row>
    <row r="181" spans="1:21" ht="15.75" customHeight="1" x14ac:dyDescent="0.2">
      <c r="A181" s="89" t="s">
        <v>131</v>
      </c>
      <c r="B181" s="90"/>
      <c r="C181" s="90"/>
      <c r="D181" s="90"/>
      <c r="E181" s="90"/>
      <c r="F181" s="90"/>
      <c r="G181" s="90"/>
      <c r="H181" s="91"/>
      <c r="I181" s="92">
        <v>52500</v>
      </c>
      <c r="J181" s="91"/>
      <c r="K181" s="92">
        <v>0</v>
      </c>
      <c r="L181" s="91"/>
      <c r="M181" s="93">
        <v>0</v>
      </c>
      <c r="N181" s="91"/>
      <c r="O181" s="93">
        <v>0</v>
      </c>
      <c r="P181" s="91"/>
      <c r="Q181" s="92">
        <v>0</v>
      </c>
      <c r="R181" s="91"/>
      <c r="S181" s="92">
        <v>52500</v>
      </c>
      <c r="T181" s="90"/>
      <c r="U181" s="91"/>
    </row>
    <row r="182" spans="1:21" ht="31.5" customHeight="1" x14ac:dyDescent="0.2">
      <c r="A182" s="98" t="s">
        <v>240</v>
      </c>
      <c r="B182" s="99"/>
      <c r="C182" s="99"/>
      <c r="D182" s="99"/>
      <c r="E182" s="99"/>
      <c r="F182" s="99"/>
      <c r="G182" s="99"/>
      <c r="H182" s="99"/>
      <c r="I182" s="92">
        <v>232500</v>
      </c>
      <c r="J182" s="91"/>
      <c r="K182" s="92">
        <v>0</v>
      </c>
      <c r="L182" s="91"/>
      <c r="M182" s="93">
        <v>0</v>
      </c>
      <c r="N182" s="91"/>
      <c r="O182" s="93">
        <v>0</v>
      </c>
      <c r="P182" s="91"/>
      <c r="Q182" s="92">
        <v>0</v>
      </c>
      <c r="R182" s="91"/>
      <c r="S182" s="92">
        <v>232500</v>
      </c>
      <c r="T182" s="90"/>
      <c r="U182" s="91"/>
    </row>
    <row r="183" spans="1:21" ht="31.5" customHeight="1" x14ac:dyDescent="0.2">
      <c r="A183" s="75" t="s">
        <v>149</v>
      </c>
      <c r="B183" s="94" t="s">
        <v>6</v>
      </c>
      <c r="C183" s="91"/>
      <c r="D183" s="94" t="s">
        <v>118</v>
      </c>
      <c r="E183" s="91"/>
      <c r="F183" s="95" t="s">
        <v>178</v>
      </c>
      <c r="G183" s="90"/>
      <c r="H183" s="91"/>
      <c r="I183" s="96">
        <v>155000</v>
      </c>
      <c r="J183" s="91"/>
      <c r="K183" s="96">
        <v>0</v>
      </c>
      <c r="L183" s="91"/>
      <c r="M183" s="97">
        <v>0</v>
      </c>
      <c r="N183" s="91"/>
      <c r="O183" s="97">
        <v>0</v>
      </c>
      <c r="P183" s="91"/>
      <c r="Q183" s="96">
        <v>0</v>
      </c>
      <c r="R183" s="91"/>
      <c r="S183" s="96">
        <v>155000</v>
      </c>
      <c r="T183" s="90"/>
      <c r="U183" s="91"/>
    </row>
    <row r="184" spans="1:21" ht="31.5" customHeight="1" x14ac:dyDescent="0.2">
      <c r="A184" s="89" t="s">
        <v>120</v>
      </c>
      <c r="B184" s="90"/>
      <c r="C184" s="90"/>
      <c r="D184" s="90"/>
      <c r="E184" s="90"/>
      <c r="F184" s="90"/>
      <c r="G184" s="90"/>
      <c r="H184" s="91"/>
      <c r="I184" s="92">
        <v>155000</v>
      </c>
      <c r="J184" s="91"/>
      <c r="K184" s="92">
        <v>0</v>
      </c>
      <c r="L184" s="91"/>
      <c r="M184" s="93">
        <v>0</v>
      </c>
      <c r="N184" s="91"/>
      <c r="O184" s="93">
        <v>0</v>
      </c>
      <c r="P184" s="91"/>
      <c r="Q184" s="92">
        <v>0</v>
      </c>
      <c r="R184" s="91"/>
      <c r="S184" s="92">
        <v>155000</v>
      </c>
      <c r="T184" s="90"/>
      <c r="U184" s="91"/>
    </row>
    <row r="185" spans="1:21" ht="31.5" customHeight="1" x14ac:dyDescent="0.2">
      <c r="A185" s="98" t="s">
        <v>150</v>
      </c>
      <c r="B185" s="99"/>
      <c r="C185" s="99"/>
      <c r="D185" s="99"/>
      <c r="E185" s="99"/>
      <c r="F185" s="99"/>
      <c r="G185" s="99"/>
      <c r="H185" s="99"/>
      <c r="I185" s="92">
        <v>155000</v>
      </c>
      <c r="J185" s="91"/>
      <c r="K185" s="92">
        <v>0</v>
      </c>
      <c r="L185" s="91"/>
      <c r="M185" s="93">
        <v>0</v>
      </c>
      <c r="N185" s="91"/>
      <c r="O185" s="93">
        <v>0</v>
      </c>
      <c r="P185" s="91"/>
      <c r="Q185" s="92">
        <v>0</v>
      </c>
      <c r="R185" s="91"/>
      <c r="S185" s="92">
        <v>155000</v>
      </c>
      <c r="T185" s="90"/>
      <c r="U185" s="91"/>
    </row>
    <row r="186" spans="1:21" ht="31.5" customHeight="1" x14ac:dyDescent="0.2">
      <c r="A186" s="75" t="s">
        <v>151</v>
      </c>
      <c r="B186" s="94" t="s">
        <v>52</v>
      </c>
      <c r="C186" s="91"/>
      <c r="D186" s="94" t="s">
        <v>33</v>
      </c>
      <c r="E186" s="91"/>
      <c r="F186" s="95" t="s">
        <v>178</v>
      </c>
      <c r="G186" s="90"/>
      <c r="H186" s="91"/>
      <c r="I186" s="96">
        <v>721560</v>
      </c>
      <c r="J186" s="91"/>
      <c r="K186" s="96">
        <v>0</v>
      </c>
      <c r="L186" s="91"/>
      <c r="M186" s="97">
        <v>0</v>
      </c>
      <c r="N186" s="91"/>
      <c r="O186" s="97">
        <v>0</v>
      </c>
      <c r="P186" s="91"/>
      <c r="Q186" s="96">
        <v>431460</v>
      </c>
      <c r="R186" s="91"/>
      <c r="S186" s="96">
        <v>290100</v>
      </c>
      <c r="T186" s="90"/>
      <c r="U186" s="91"/>
    </row>
    <row r="187" spans="1:21" ht="18" customHeight="1" x14ac:dyDescent="0.2">
      <c r="A187" s="75" t="s">
        <v>151</v>
      </c>
      <c r="B187" s="94" t="s">
        <v>52</v>
      </c>
      <c r="C187" s="91"/>
      <c r="D187" s="94" t="s">
        <v>241</v>
      </c>
      <c r="E187" s="91"/>
      <c r="F187" s="95" t="s">
        <v>178</v>
      </c>
      <c r="G187" s="90"/>
      <c r="H187" s="91"/>
      <c r="I187" s="96">
        <v>24000</v>
      </c>
      <c r="J187" s="91"/>
      <c r="K187" s="96">
        <v>0</v>
      </c>
      <c r="L187" s="91"/>
      <c r="M187" s="97">
        <v>0</v>
      </c>
      <c r="N187" s="91"/>
      <c r="O187" s="97">
        <v>0</v>
      </c>
      <c r="P187" s="91"/>
      <c r="Q187" s="96">
        <v>0</v>
      </c>
      <c r="R187" s="91"/>
      <c r="S187" s="96">
        <v>24000</v>
      </c>
      <c r="T187" s="90"/>
      <c r="U187" s="91"/>
    </row>
    <row r="188" spans="1:21" ht="31.5" customHeight="1" x14ac:dyDescent="0.2">
      <c r="A188" s="75" t="s">
        <v>151</v>
      </c>
      <c r="B188" s="94" t="s">
        <v>52</v>
      </c>
      <c r="C188" s="91"/>
      <c r="D188" s="94" t="s">
        <v>73</v>
      </c>
      <c r="E188" s="91"/>
      <c r="F188" s="95" t="s">
        <v>178</v>
      </c>
      <c r="G188" s="90"/>
      <c r="H188" s="91"/>
      <c r="I188" s="96">
        <v>42000</v>
      </c>
      <c r="J188" s="91"/>
      <c r="K188" s="96">
        <v>0</v>
      </c>
      <c r="L188" s="91"/>
      <c r="M188" s="97">
        <v>0</v>
      </c>
      <c r="N188" s="91"/>
      <c r="O188" s="97">
        <v>0</v>
      </c>
      <c r="P188" s="91"/>
      <c r="Q188" s="96">
        <v>31500</v>
      </c>
      <c r="R188" s="91"/>
      <c r="S188" s="96">
        <v>10500</v>
      </c>
      <c r="T188" s="90"/>
      <c r="U188" s="91"/>
    </row>
    <row r="189" spans="1:21" ht="31.5" customHeight="1" x14ac:dyDescent="0.2">
      <c r="A189" s="75" t="s">
        <v>151</v>
      </c>
      <c r="B189" s="94" t="s">
        <v>52</v>
      </c>
      <c r="C189" s="91"/>
      <c r="D189" s="94" t="s">
        <v>104</v>
      </c>
      <c r="E189" s="91"/>
      <c r="F189" s="95" t="s">
        <v>178</v>
      </c>
      <c r="G189" s="90"/>
      <c r="H189" s="91"/>
      <c r="I189" s="96">
        <v>719900</v>
      </c>
      <c r="J189" s="91"/>
      <c r="K189" s="96">
        <v>0</v>
      </c>
      <c r="L189" s="91"/>
      <c r="M189" s="97">
        <v>17000</v>
      </c>
      <c r="N189" s="91"/>
      <c r="O189" s="97">
        <v>0</v>
      </c>
      <c r="P189" s="91"/>
      <c r="Q189" s="96">
        <v>367529</v>
      </c>
      <c r="R189" s="91"/>
      <c r="S189" s="96">
        <v>335371</v>
      </c>
      <c r="T189" s="90"/>
      <c r="U189" s="91"/>
    </row>
    <row r="190" spans="1:21" ht="31.5" customHeight="1" x14ac:dyDescent="0.2">
      <c r="A190" s="75" t="s">
        <v>151</v>
      </c>
      <c r="B190" s="94" t="s">
        <v>52</v>
      </c>
      <c r="C190" s="91"/>
      <c r="D190" s="94" t="s">
        <v>134</v>
      </c>
      <c r="E190" s="91"/>
      <c r="F190" s="95" t="s">
        <v>178</v>
      </c>
      <c r="G190" s="90"/>
      <c r="H190" s="91"/>
      <c r="I190" s="96">
        <v>96000</v>
      </c>
      <c r="J190" s="91"/>
      <c r="K190" s="96">
        <v>0</v>
      </c>
      <c r="L190" s="91"/>
      <c r="M190" s="97">
        <v>0</v>
      </c>
      <c r="N190" s="91"/>
      <c r="O190" s="97">
        <v>0</v>
      </c>
      <c r="P190" s="91"/>
      <c r="Q190" s="96">
        <v>49966</v>
      </c>
      <c r="R190" s="91"/>
      <c r="S190" s="96">
        <v>46034</v>
      </c>
      <c r="T190" s="90"/>
      <c r="U190" s="91"/>
    </row>
    <row r="191" spans="1:21" ht="31.5" customHeight="1" x14ac:dyDescent="0.2">
      <c r="A191" s="89" t="s">
        <v>105</v>
      </c>
      <c r="B191" s="90"/>
      <c r="C191" s="90"/>
      <c r="D191" s="90"/>
      <c r="E191" s="90"/>
      <c r="F191" s="90"/>
      <c r="G191" s="90"/>
      <c r="H191" s="91"/>
      <c r="I191" s="92">
        <v>1603460</v>
      </c>
      <c r="J191" s="91"/>
      <c r="K191" s="92">
        <v>0</v>
      </c>
      <c r="L191" s="91"/>
      <c r="M191" s="93">
        <v>17000</v>
      </c>
      <c r="N191" s="91"/>
      <c r="O191" s="93">
        <v>0</v>
      </c>
      <c r="P191" s="91"/>
      <c r="Q191" s="92">
        <v>880455</v>
      </c>
      <c r="R191" s="91"/>
      <c r="S191" s="92">
        <v>706005</v>
      </c>
      <c r="T191" s="90"/>
      <c r="U191" s="91"/>
    </row>
    <row r="192" spans="1:21" ht="18" customHeight="1" x14ac:dyDescent="0.2">
      <c r="A192" s="75" t="s">
        <v>151</v>
      </c>
      <c r="B192" s="94" t="s">
        <v>2</v>
      </c>
      <c r="C192" s="91"/>
      <c r="D192" s="94" t="s">
        <v>106</v>
      </c>
      <c r="E192" s="91"/>
      <c r="F192" s="95" t="s">
        <v>178</v>
      </c>
      <c r="G192" s="90"/>
      <c r="H192" s="91"/>
      <c r="I192" s="96">
        <v>76000</v>
      </c>
      <c r="J192" s="91"/>
      <c r="K192" s="96">
        <v>0</v>
      </c>
      <c r="L192" s="91"/>
      <c r="M192" s="97">
        <v>0</v>
      </c>
      <c r="N192" s="91"/>
      <c r="O192" s="97">
        <v>0</v>
      </c>
      <c r="P192" s="91"/>
      <c r="Q192" s="96">
        <v>0</v>
      </c>
      <c r="R192" s="91"/>
      <c r="S192" s="96">
        <v>76000</v>
      </c>
      <c r="T192" s="90"/>
      <c r="U192" s="91"/>
    </row>
    <row r="193" spans="1:21" ht="31.5" customHeight="1" x14ac:dyDescent="0.2">
      <c r="A193" s="75" t="s">
        <v>151</v>
      </c>
      <c r="B193" s="94" t="s">
        <v>2</v>
      </c>
      <c r="C193" s="91"/>
      <c r="D193" s="94" t="s">
        <v>32</v>
      </c>
      <c r="E193" s="91"/>
      <c r="F193" s="95" t="s">
        <v>178</v>
      </c>
      <c r="G193" s="90"/>
      <c r="H193" s="91"/>
      <c r="I193" s="96">
        <v>20000</v>
      </c>
      <c r="J193" s="91"/>
      <c r="K193" s="96">
        <v>0</v>
      </c>
      <c r="L193" s="91"/>
      <c r="M193" s="97">
        <v>0</v>
      </c>
      <c r="N193" s="91"/>
      <c r="O193" s="97">
        <v>0</v>
      </c>
      <c r="P193" s="91"/>
      <c r="Q193" s="96">
        <v>0</v>
      </c>
      <c r="R193" s="91"/>
      <c r="S193" s="96">
        <v>20000</v>
      </c>
      <c r="T193" s="90"/>
      <c r="U193" s="91"/>
    </row>
    <row r="194" spans="1:21" ht="31.5" customHeight="1" x14ac:dyDescent="0.2">
      <c r="A194" s="75" t="s">
        <v>151</v>
      </c>
      <c r="B194" s="94" t="s">
        <v>2</v>
      </c>
      <c r="C194" s="91"/>
      <c r="D194" s="94" t="s">
        <v>39</v>
      </c>
      <c r="E194" s="91"/>
      <c r="F194" s="95" t="s">
        <v>178</v>
      </c>
      <c r="G194" s="90"/>
      <c r="H194" s="91"/>
      <c r="I194" s="96">
        <v>10000</v>
      </c>
      <c r="J194" s="91"/>
      <c r="K194" s="96">
        <v>0</v>
      </c>
      <c r="L194" s="91"/>
      <c r="M194" s="97">
        <v>0</v>
      </c>
      <c r="N194" s="91"/>
      <c r="O194" s="97">
        <v>0</v>
      </c>
      <c r="P194" s="91"/>
      <c r="Q194" s="96">
        <v>0</v>
      </c>
      <c r="R194" s="91"/>
      <c r="S194" s="96">
        <v>10000</v>
      </c>
      <c r="T194" s="90"/>
      <c r="U194" s="91"/>
    </row>
    <row r="195" spans="1:21" ht="31.5" customHeight="1" x14ac:dyDescent="0.2">
      <c r="A195" s="75" t="s">
        <v>151</v>
      </c>
      <c r="B195" s="94" t="s">
        <v>2</v>
      </c>
      <c r="C195" s="91"/>
      <c r="D195" s="94" t="s">
        <v>1</v>
      </c>
      <c r="E195" s="91"/>
      <c r="F195" s="95" t="s">
        <v>178</v>
      </c>
      <c r="G195" s="90"/>
      <c r="H195" s="91"/>
      <c r="I195" s="96">
        <v>10000</v>
      </c>
      <c r="J195" s="91"/>
      <c r="K195" s="96">
        <v>17000</v>
      </c>
      <c r="L195" s="91"/>
      <c r="M195" s="97">
        <v>0</v>
      </c>
      <c r="N195" s="91"/>
      <c r="O195" s="97">
        <v>0</v>
      </c>
      <c r="P195" s="91"/>
      <c r="Q195" s="96">
        <v>16200</v>
      </c>
      <c r="R195" s="91"/>
      <c r="S195" s="96">
        <v>10800</v>
      </c>
      <c r="T195" s="90"/>
      <c r="U195" s="91"/>
    </row>
    <row r="196" spans="1:21" ht="18" customHeight="1" x14ac:dyDescent="0.2">
      <c r="A196" s="89" t="s">
        <v>107</v>
      </c>
      <c r="B196" s="90"/>
      <c r="C196" s="90"/>
      <c r="D196" s="90"/>
      <c r="E196" s="90"/>
      <c r="F196" s="90"/>
      <c r="G196" s="90"/>
      <c r="H196" s="91"/>
      <c r="I196" s="92">
        <v>116000</v>
      </c>
      <c r="J196" s="91"/>
      <c r="K196" s="92">
        <v>17000</v>
      </c>
      <c r="L196" s="91"/>
      <c r="M196" s="93">
        <v>0</v>
      </c>
      <c r="N196" s="91"/>
      <c r="O196" s="93">
        <v>0</v>
      </c>
      <c r="P196" s="91"/>
      <c r="Q196" s="92">
        <v>16200</v>
      </c>
      <c r="R196" s="91"/>
      <c r="S196" s="92">
        <v>116800</v>
      </c>
      <c r="T196" s="90"/>
      <c r="U196" s="91"/>
    </row>
    <row r="197" spans="1:21" ht="31.5" customHeight="1" x14ac:dyDescent="0.2">
      <c r="A197" s="75" t="s">
        <v>151</v>
      </c>
      <c r="B197" s="94" t="s">
        <v>3</v>
      </c>
      <c r="C197" s="91"/>
      <c r="D197" s="94" t="s">
        <v>4</v>
      </c>
      <c r="E197" s="91"/>
      <c r="F197" s="95" t="s">
        <v>178</v>
      </c>
      <c r="G197" s="90"/>
      <c r="H197" s="91"/>
      <c r="I197" s="96">
        <v>100000</v>
      </c>
      <c r="J197" s="91"/>
      <c r="K197" s="96">
        <v>0</v>
      </c>
      <c r="L197" s="91"/>
      <c r="M197" s="97">
        <v>0</v>
      </c>
      <c r="N197" s="91"/>
      <c r="O197" s="97">
        <v>0</v>
      </c>
      <c r="P197" s="91"/>
      <c r="Q197" s="96">
        <v>56100</v>
      </c>
      <c r="R197" s="91"/>
      <c r="S197" s="96">
        <v>43900</v>
      </c>
      <c r="T197" s="90"/>
      <c r="U197" s="91"/>
    </row>
    <row r="198" spans="1:21" ht="31.5" customHeight="1" x14ac:dyDescent="0.2">
      <c r="A198" s="75" t="s">
        <v>151</v>
      </c>
      <c r="B198" s="94" t="s">
        <v>3</v>
      </c>
      <c r="C198" s="91"/>
      <c r="D198" s="94" t="s">
        <v>108</v>
      </c>
      <c r="E198" s="91"/>
      <c r="F198" s="95" t="s">
        <v>109</v>
      </c>
      <c r="G198" s="90"/>
      <c r="H198" s="91"/>
      <c r="I198" s="96">
        <v>35000</v>
      </c>
      <c r="J198" s="91"/>
      <c r="K198" s="96">
        <v>0</v>
      </c>
      <c r="L198" s="91"/>
      <c r="M198" s="97">
        <v>0</v>
      </c>
      <c r="N198" s="91"/>
      <c r="O198" s="97">
        <v>0</v>
      </c>
      <c r="P198" s="91"/>
      <c r="Q198" s="96">
        <v>1960</v>
      </c>
      <c r="R198" s="91"/>
      <c r="S198" s="96">
        <v>33040</v>
      </c>
      <c r="T198" s="90"/>
      <c r="U198" s="91"/>
    </row>
    <row r="199" spans="1:21" ht="31.5" customHeight="1" x14ac:dyDescent="0.2">
      <c r="A199" s="75" t="s">
        <v>151</v>
      </c>
      <c r="B199" s="94" t="s">
        <v>3</v>
      </c>
      <c r="C199" s="91"/>
      <c r="D199" s="94" t="s">
        <v>77</v>
      </c>
      <c r="E199" s="91"/>
      <c r="F199" s="95" t="s">
        <v>178</v>
      </c>
      <c r="G199" s="90"/>
      <c r="H199" s="91"/>
      <c r="I199" s="96">
        <v>30000</v>
      </c>
      <c r="J199" s="91"/>
      <c r="K199" s="96">
        <v>0</v>
      </c>
      <c r="L199" s="91"/>
      <c r="M199" s="97">
        <v>0</v>
      </c>
      <c r="N199" s="91"/>
      <c r="O199" s="97">
        <v>0</v>
      </c>
      <c r="P199" s="91"/>
      <c r="Q199" s="96">
        <v>9520</v>
      </c>
      <c r="R199" s="91"/>
      <c r="S199" s="96">
        <v>20480</v>
      </c>
      <c r="T199" s="90"/>
      <c r="U199" s="91"/>
    </row>
    <row r="200" spans="1:21" ht="31.5" customHeight="1" x14ac:dyDescent="0.2">
      <c r="A200" s="89" t="s">
        <v>116</v>
      </c>
      <c r="B200" s="90"/>
      <c r="C200" s="90"/>
      <c r="D200" s="90"/>
      <c r="E200" s="90"/>
      <c r="F200" s="90"/>
      <c r="G200" s="90"/>
      <c r="H200" s="91"/>
      <c r="I200" s="92">
        <v>165000</v>
      </c>
      <c r="J200" s="91"/>
      <c r="K200" s="92">
        <v>0</v>
      </c>
      <c r="L200" s="91"/>
      <c r="M200" s="93">
        <v>0</v>
      </c>
      <c r="N200" s="91"/>
      <c r="O200" s="93">
        <v>0</v>
      </c>
      <c r="P200" s="91"/>
      <c r="Q200" s="92">
        <v>67580</v>
      </c>
      <c r="R200" s="91"/>
      <c r="S200" s="92">
        <v>97420</v>
      </c>
      <c r="T200" s="90"/>
      <c r="U200" s="91"/>
    </row>
    <row r="201" spans="1:21" ht="31.5" customHeight="1" x14ac:dyDescent="0.2">
      <c r="A201" s="75" t="s">
        <v>151</v>
      </c>
      <c r="B201" s="94" t="s">
        <v>6</v>
      </c>
      <c r="C201" s="91"/>
      <c r="D201" s="94" t="s">
        <v>78</v>
      </c>
      <c r="E201" s="91"/>
      <c r="F201" s="95" t="s">
        <v>178</v>
      </c>
      <c r="G201" s="90"/>
      <c r="H201" s="91"/>
      <c r="I201" s="96">
        <v>30000</v>
      </c>
      <c r="J201" s="91"/>
      <c r="K201" s="96">
        <v>0</v>
      </c>
      <c r="L201" s="91"/>
      <c r="M201" s="97">
        <v>0</v>
      </c>
      <c r="N201" s="91"/>
      <c r="O201" s="97">
        <v>0</v>
      </c>
      <c r="P201" s="91"/>
      <c r="Q201" s="96">
        <v>0</v>
      </c>
      <c r="R201" s="91"/>
      <c r="S201" s="96">
        <v>30000</v>
      </c>
      <c r="T201" s="90"/>
      <c r="U201" s="91"/>
    </row>
    <row r="202" spans="1:21" ht="31.5" customHeight="1" x14ac:dyDescent="0.2">
      <c r="A202" s="75" t="s">
        <v>151</v>
      </c>
      <c r="B202" s="94" t="s">
        <v>6</v>
      </c>
      <c r="C202" s="91"/>
      <c r="D202" s="94" t="s">
        <v>117</v>
      </c>
      <c r="E202" s="91"/>
      <c r="F202" s="95" t="s">
        <v>178</v>
      </c>
      <c r="G202" s="90"/>
      <c r="H202" s="91"/>
      <c r="I202" s="96">
        <v>70000</v>
      </c>
      <c r="J202" s="91"/>
      <c r="K202" s="96">
        <v>0</v>
      </c>
      <c r="L202" s="91"/>
      <c r="M202" s="97">
        <v>0</v>
      </c>
      <c r="N202" s="91"/>
      <c r="O202" s="97">
        <v>0</v>
      </c>
      <c r="P202" s="91"/>
      <c r="Q202" s="96">
        <v>0</v>
      </c>
      <c r="R202" s="91"/>
      <c r="S202" s="96">
        <v>70000</v>
      </c>
      <c r="T202" s="90"/>
      <c r="U202" s="91"/>
    </row>
    <row r="203" spans="1:21" ht="18" customHeight="1" x14ac:dyDescent="0.2">
      <c r="A203" s="75" t="s">
        <v>151</v>
      </c>
      <c r="B203" s="94" t="s">
        <v>6</v>
      </c>
      <c r="C203" s="91"/>
      <c r="D203" s="94" t="s">
        <v>118</v>
      </c>
      <c r="E203" s="91"/>
      <c r="F203" s="95" t="s">
        <v>178</v>
      </c>
      <c r="G203" s="90"/>
      <c r="H203" s="91"/>
      <c r="I203" s="96">
        <v>400000</v>
      </c>
      <c r="J203" s="91"/>
      <c r="K203" s="96">
        <v>0</v>
      </c>
      <c r="L203" s="91"/>
      <c r="M203" s="97">
        <v>0</v>
      </c>
      <c r="N203" s="91"/>
      <c r="O203" s="97">
        <v>0</v>
      </c>
      <c r="P203" s="91"/>
      <c r="Q203" s="96">
        <v>278200</v>
      </c>
      <c r="R203" s="91"/>
      <c r="S203" s="96">
        <v>121800</v>
      </c>
      <c r="T203" s="90"/>
      <c r="U203" s="91"/>
    </row>
    <row r="204" spans="1:21" ht="31.5" customHeight="1" x14ac:dyDescent="0.2">
      <c r="A204" s="75" t="s">
        <v>151</v>
      </c>
      <c r="B204" s="94" t="s">
        <v>6</v>
      </c>
      <c r="C204" s="91"/>
      <c r="D204" s="94" t="s">
        <v>76</v>
      </c>
      <c r="E204" s="91"/>
      <c r="F204" s="95" t="s">
        <v>178</v>
      </c>
      <c r="G204" s="90"/>
      <c r="H204" s="91"/>
      <c r="I204" s="96">
        <v>20000</v>
      </c>
      <c r="J204" s="91"/>
      <c r="K204" s="96">
        <v>0</v>
      </c>
      <c r="L204" s="91"/>
      <c r="M204" s="97">
        <v>0</v>
      </c>
      <c r="N204" s="91"/>
      <c r="O204" s="97">
        <v>0</v>
      </c>
      <c r="P204" s="91"/>
      <c r="Q204" s="96">
        <v>0</v>
      </c>
      <c r="R204" s="91"/>
      <c r="S204" s="96">
        <v>20000</v>
      </c>
      <c r="T204" s="90"/>
      <c r="U204" s="91"/>
    </row>
    <row r="205" spans="1:21" ht="31.5" customHeight="1" x14ac:dyDescent="0.2">
      <c r="A205" s="75" t="s">
        <v>151</v>
      </c>
      <c r="B205" s="94" t="s">
        <v>6</v>
      </c>
      <c r="C205" s="91"/>
      <c r="D205" s="94" t="s">
        <v>119</v>
      </c>
      <c r="E205" s="91"/>
      <c r="F205" s="95" t="s">
        <v>178</v>
      </c>
      <c r="G205" s="90"/>
      <c r="H205" s="91"/>
      <c r="I205" s="96">
        <v>90000</v>
      </c>
      <c r="J205" s="91"/>
      <c r="K205" s="96">
        <v>0</v>
      </c>
      <c r="L205" s="91"/>
      <c r="M205" s="97">
        <v>0</v>
      </c>
      <c r="N205" s="91"/>
      <c r="O205" s="97">
        <v>69000</v>
      </c>
      <c r="P205" s="91"/>
      <c r="Q205" s="96">
        <v>6000</v>
      </c>
      <c r="R205" s="91"/>
      <c r="S205" s="96">
        <v>15000</v>
      </c>
      <c r="T205" s="90"/>
      <c r="U205" s="91"/>
    </row>
    <row r="206" spans="1:21" ht="31.5" customHeight="1" x14ac:dyDescent="0.2">
      <c r="A206" s="75" t="s">
        <v>151</v>
      </c>
      <c r="B206" s="94" t="s">
        <v>6</v>
      </c>
      <c r="C206" s="91"/>
      <c r="D206" s="94" t="s">
        <v>79</v>
      </c>
      <c r="E206" s="91"/>
      <c r="F206" s="95" t="s">
        <v>178</v>
      </c>
      <c r="G206" s="90"/>
      <c r="H206" s="91"/>
      <c r="I206" s="96">
        <v>25000</v>
      </c>
      <c r="J206" s="91"/>
      <c r="K206" s="96">
        <v>0</v>
      </c>
      <c r="L206" s="91"/>
      <c r="M206" s="97">
        <v>0</v>
      </c>
      <c r="N206" s="91"/>
      <c r="O206" s="97">
        <v>0</v>
      </c>
      <c r="P206" s="91"/>
      <c r="Q206" s="96">
        <v>0</v>
      </c>
      <c r="R206" s="91"/>
      <c r="S206" s="96">
        <v>25000</v>
      </c>
      <c r="T206" s="90"/>
      <c r="U206" s="91"/>
    </row>
    <row r="207" spans="1:21" ht="31.5" customHeight="1" x14ac:dyDescent="0.2">
      <c r="A207" s="89" t="s">
        <v>120</v>
      </c>
      <c r="B207" s="90"/>
      <c r="C207" s="90"/>
      <c r="D207" s="90"/>
      <c r="E207" s="90"/>
      <c r="F207" s="90"/>
      <c r="G207" s="90"/>
      <c r="H207" s="91"/>
      <c r="I207" s="92">
        <v>635000</v>
      </c>
      <c r="J207" s="91"/>
      <c r="K207" s="92">
        <v>0</v>
      </c>
      <c r="L207" s="91"/>
      <c r="M207" s="93">
        <v>0</v>
      </c>
      <c r="N207" s="91"/>
      <c r="O207" s="93">
        <v>69000</v>
      </c>
      <c r="P207" s="91"/>
      <c r="Q207" s="92">
        <v>284200</v>
      </c>
      <c r="R207" s="91"/>
      <c r="S207" s="92">
        <v>281800</v>
      </c>
      <c r="T207" s="90"/>
      <c r="U207" s="91"/>
    </row>
    <row r="208" spans="1:21" ht="31.5" customHeight="1" x14ac:dyDescent="0.2">
      <c r="A208" s="75" t="s">
        <v>151</v>
      </c>
      <c r="B208" s="94" t="s">
        <v>7</v>
      </c>
      <c r="C208" s="91"/>
      <c r="D208" s="94" t="s">
        <v>45</v>
      </c>
      <c r="E208" s="91"/>
      <c r="F208" s="95" t="s">
        <v>203</v>
      </c>
      <c r="G208" s="90"/>
      <c r="H208" s="91"/>
      <c r="I208" s="96">
        <v>31000</v>
      </c>
      <c r="J208" s="91"/>
      <c r="K208" s="96">
        <v>0</v>
      </c>
      <c r="L208" s="91"/>
      <c r="M208" s="97">
        <v>0</v>
      </c>
      <c r="N208" s="91"/>
      <c r="O208" s="97">
        <v>0</v>
      </c>
      <c r="P208" s="91"/>
      <c r="Q208" s="96">
        <v>28000</v>
      </c>
      <c r="R208" s="91"/>
      <c r="S208" s="96">
        <v>3000</v>
      </c>
      <c r="T208" s="90"/>
      <c r="U208" s="91"/>
    </row>
    <row r="209" spans="1:21" ht="18" customHeight="1" x14ac:dyDescent="0.2">
      <c r="A209" s="75" t="s">
        <v>151</v>
      </c>
      <c r="B209" s="94" t="s">
        <v>7</v>
      </c>
      <c r="C209" s="91"/>
      <c r="D209" s="94" t="s">
        <v>45</v>
      </c>
      <c r="E209" s="91"/>
      <c r="F209" s="95" t="s">
        <v>242</v>
      </c>
      <c r="G209" s="90"/>
      <c r="H209" s="91"/>
      <c r="I209" s="96">
        <v>10400</v>
      </c>
      <c r="J209" s="91"/>
      <c r="K209" s="96">
        <v>0</v>
      </c>
      <c r="L209" s="91"/>
      <c r="M209" s="97">
        <v>0</v>
      </c>
      <c r="N209" s="91"/>
      <c r="O209" s="97">
        <v>0</v>
      </c>
      <c r="P209" s="91"/>
      <c r="Q209" s="96">
        <v>0</v>
      </c>
      <c r="R209" s="91"/>
      <c r="S209" s="96">
        <v>10400</v>
      </c>
      <c r="T209" s="90"/>
      <c r="U209" s="91"/>
    </row>
    <row r="210" spans="1:21" ht="15.75" customHeight="1" x14ac:dyDescent="0.2">
      <c r="A210" s="75" t="s">
        <v>151</v>
      </c>
      <c r="B210" s="94" t="s">
        <v>7</v>
      </c>
      <c r="C210" s="91"/>
      <c r="D210" s="94" t="s">
        <v>45</v>
      </c>
      <c r="E210" s="91"/>
      <c r="F210" s="95" t="s">
        <v>243</v>
      </c>
      <c r="G210" s="90"/>
      <c r="H210" s="91"/>
      <c r="I210" s="96">
        <v>9600</v>
      </c>
      <c r="J210" s="91"/>
      <c r="K210" s="96">
        <v>0</v>
      </c>
      <c r="L210" s="91"/>
      <c r="M210" s="97">
        <v>0</v>
      </c>
      <c r="N210" s="91"/>
      <c r="O210" s="97">
        <v>0</v>
      </c>
      <c r="P210" s="91"/>
      <c r="Q210" s="96">
        <v>0</v>
      </c>
      <c r="R210" s="91"/>
      <c r="S210" s="96">
        <v>9600</v>
      </c>
      <c r="T210" s="90"/>
      <c r="U210" s="91"/>
    </row>
    <row r="211" spans="1:21" ht="14.25" customHeight="1" x14ac:dyDescent="0.2">
      <c r="A211" s="75" t="s">
        <v>151</v>
      </c>
      <c r="B211" s="94" t="s">
        <v>7</v>
      </c>
      <c r="C211" s="91"/>
      <c r="D211" s="94" t="s">
        <v>45</v>
      </c>
      <c r="E211" s="91"/>
      <c r="F211" s="95" t="s">
        <v>244</v>
      </c>
      <c r="G211" s="90"/>
      <c r="H211" s="91"/>
      <c r="I211" s="96">
        <v>11000</v>
      </c>
      <c r="J211" s="91"/>
      <c r="K211" s="96">
        <v>0</v>
      </c>
      <c r="L211" s="91"/>
      <c r="M211" s="97">
        <v>0</v>
      </c>
      <c r="N211" s="91"/>
      <c r="O211" s="97">
        <v>0</v>
      </c>
      <c r="P211" s="91"/>
      <c r="Q211" s="96">
        <v>0</v>
      </c>
      <c r="R211" s="91"/>
      <c r="S211" s="96">
        <v>11000</v>
      </c>
      <c r="T211" s="90"/>
      <c r="U211" s="91"/>
    </row>
    <row r="212" spans="1:21" ht="14.25" customHeight="1" x14ac:dyDescent="0.2">
      <c r="A212" s="75" t="s">
        <v>151</v>
      </c>
      <c r="B212" s="94" t="s">
        <v>7</v>
      </c>
      <c r="C212" s="91"/>
      <c r="D212" s="94" t="s">
        <v>81</v>
      </c>
      <c r="E212" s="91"/>
      <c r="F212" s="95" t="s">
        <v>178</v>
      </c>
      <c r="G212" s="90"/>
      <c r="H212" s="91"/>
      <c r="I212" s="96">
        <v>25000</v>
      </c>
      <c r="J212" s="91"/>
      <c r="K212" s="96">
        <v>0</v>
      </c>
      <c r="L212" s="91"/>
      <c r="M212" s="97">
        <v>0</v>
      </c>
      <c r="N212" s="91"/>
      <c r="O212" s="97">
        <v>0</v>
      </c>
      <c r="P212" s="91"/>
      <c r="Q212" s="96">
        <v>0</v>
      </c>
      <c r="R212" s="91"/>
      <c r="S212" s="96">
        <v>25000</v>
      </c>
      <c r="T212" s="90"/>
      <c r="U212" s="91"/>
    </row>
    <row r="213" spans="1:21" ht="14.25" customHeight="1" x14ac:dyDescent="0.2">
      <c r="A213" s="89" t="s">
        <v>126</v>
      </c>
      <c r="B213" s="90"/>
      <c r="C213" s="90"/>
      <c r="D213" s="90"/>
      <c r="E213" s="90"/>
      <c r="F213" s="90"/>
      <c r="G213" s="90"/>
      <c r="H213" s="91"/>
      <c r="I213" s="92">
        <v>87000</v>
      </c>
      <c r="J213" s="91"/>
      <c r="K213" s="92">
        <v>0</v>
      </c>
      <c r="L213" s="91"/>
      <c r="M213" s="93">
        <v>0</v>
      </c>
      <c r="N213" s="91"/>
      <c r="O213" s="93">
        <v>0</v>
      </c>
      <c r="P213" s="91"/>
      <c r="Q213" s="92">
        <v>28000</v>
      </c>
      <c r="R213" s="91"/>
      <c r="S213" s="92">
        <v>59000</v>
      </c>
      <c r="T213" s="90"/>
      <c r="U213" s="91"/>
    </row>
    <row r="214" spans="1:21" ht="14.25" customHeight="1" x14ac:dyDescent="0.2">
      <c r="A214" s="98" t="s">
        <v>152</v>
      </c>
      <c r="B214" s="99"/>
      <c r="C214" s="99"/>
      <c r="D214" s="99"/>
      <c r="E214" s="99"/>
      <c r="F214" s="99"/>
      <c r="G214" s="99"/>
      <c r="H214" s="99"/>
      <c r="I214" s="92">
        <v>2606460</v>
      </c>
      <c r="J214" s="91"/>
      <c r="K214" s="92">
        <v>17000</v>
      </c>
      <c r="L214" s="91"/>
      <c r="M214" s="93">
        <v>17000</v>
      </c>
      <c r="N214" s="91"/>
      <c r="O214" s="93">
        <v>69000</v>
      </c>
      <c r="P214" s="91"/>
      <c r="Q214" s="92">
        <v>1276435</v>
      </c>
      <c r="R214" s="91"/>
      <c r="S214" s="92">
        <v>1261025</v>
      </c>
      <c r="T214" s="90"/>
      <c r="U214" s="91"/>
    </row>
    <row r="215" spans="1:21" ht="14.25" customHeight="1" x14ac:dyDescent="0.2">
      <c r="A215" s="75" t="s">
        <v>153</v>
      </c>
      <c r="B215" s="94" t="s">
        <v>8</v>
      </c>
      <c r="C215" s="91"/>
      <c r="D215" s="94" t="s">
        <v>60</v>
      </c>
      <c r="E215" s="91"/>
      <c r="F215" s="95" t="s">
        <v>245</v>
      </c>
      <c r="G215" s="90"/>
      <c r="H215" s="91"/>
      <c r="I215" s="96">
        <v>1220000</v>
      </c>
      <c r="J215" s="91"/>
      <c r="K215" s="96">
        <v>0</v>
      </c>
      <c r="L215" s="91"/>
      <c r="M215" s="97">
        <v>0</v>
      </c>
      <c r="N215" s="91"/>
      <c r="O215" s="97">
        <v>0</v>
      </c>
      <c r="P215" s="91"/>
      <c r="Q215" s="96">
        <v>0</v>
      </c>
      <c r="R215" s="91"/>
      <c r="S215" s="96">
        <v>1220000</v>
      </c>
      <c r="T215" s="90"/>
      <c r="U215" s="91"/>
    </row>
    <row r="216" spans="1:21" ht="14.25" customHeight="1" x14ac:dyDescent="0.2">
      <c r="A216" s="75" t="s">
        <v>153</v>
      </c>
      <c r="B216" s="94" t="s">
        <v>8</v>
      </c>
      <c r="C216" s="91"/>
      <c r="D216" s="94" t="s">
        <v>60</v>
      </c>
      <c r="E216" s="91"/>
      <c r="F216" s="95" t="s">
        <v>246</v>
      </c>
      <c r="G216" s="90"/>
      <c r="H216" s="91"/>
      <c r="I216" s="96">
        <v>600000</v>
      </c>
      <c r="J216" s="91"/>
      <c r="K216" s="96">
        <v>0</v>
      </c>
      <c r="L216" s="91"/>
      <c r="M216" s="97">
        <v>0</v>
      </c>
      <c r="N216" s="91"/>
      <c r="O216" s="97">
        <v>598000</v>
      </c>
      <c r="P216" s="91"/>
      <c r="Q216" s="96">
        <v>0</v>
      </c>
      <c r="R216" s="91"/>
      <c r="S216" s="96">
        <v>2000</v>
      </c>
      <c r="T216" s="90"/>
      <c r="U216" s="91"/>
    </row>
    <row r="217" spans="1:21" ht="14.25" customHeight="1" x14ac:dyDescent="0.2">
      <c r="A217" s="75" t="s">
        <v>153</v>
      </c>
      <c r="B217" s="94" t="s">
        <v>8</v>
      </c>
      <c r="C217" s="91"/>
      <c r="D217" s="94" t="s">
        <v>60</v>
      </c>
      <c r="E217" s="91"/>
      <c r="F217" s="95" t="s">
        <v>247</v>
      </c>
      <c r="G217" s="90"/>
      <c r="H217" s="91"/>
      <c r="I217" s="96">
        <v>600000</v>
      </c>
      <c r="J217" s="91"/>
      <c r="K217" s="96">
        <v>0</v>
      </c>
      <c r="L217" s="91"/>
      <c r="M217" s="97">
        <v>0</v>
      </c>
      <c r="N217" s="91"/>
      <c r="O217" s="97">
        <v>0</v>
      </c>
      <c r="P217" s="91"/>
      <c r="Q217" s="96">
        <v>599000</v>
      </c>
      <c r="R217" s="91"/>
      <c r="S217" s="96">
        <v>1000</v>
      </c>
      <c r="T217" s="90"/>
      <c r="U217" s="91"/>
    </row>
    <row r="218" spans="1:21" ht="14.25" customHeight="1" x14ac:dyDescent="0.2">
      <c r="A218" s="75" t="s">
        <v>153</v>
      </c>
      <c r="B218" s="94" t="s">
        <v>8</v>
      </c>
      <c r="C218" s="91"/>
      <c r="D218" s="94" t="s">
        <v>60</v>
      </c>
      <c r="E218" s="91"/>
      <c r="F218" s="95" t="s">
        <v>248</v>
      </c>
      <c r="G218" s="90"/>
      <c r="H218" s="91"/>
      <c r="I218" s="96">
        <v>590000</v>
      </c>
      <c r="J218" s="91"/>
      <c r="K218" s="96">
        <v>0</v>
      </c>
      <c r="L218" s="91"/>
      <c r="M218" s="97">
        <v>0</v>
      </c>
      <c r="N218" s="91"/>
      <c r="O218" s="97">
        <v>0</v>
      </c>
      <c r="P218" s="91"/>
      <c r="Q218" s="96">
        <v>588000</v>
      </c>
      <c r="R218" s="91"/>
      <c r="S218" s="96">
        <v>2000</v>
      </c>
      <c r="T218" s="90"/>
      <c r="U218" s="91"/>
    </row>
    <row r="219" spans="1:21" ht="14.25" customHeight="1" x14ac:dyDescent="0.2">
      <c r="A219" s="75" t="s">
        <v>153</v>
      </c>
      <c r="B219" s="94" t="s">
        <v>8</v>
      </c>
      <c r="C219" s="91"/>
      <c r="D219" s="94" t="s">
        <v>60</v>
      </c>
      <c r="E219" s="91"/>
      <c r="F219" s="95" t="s">
        <v>249</v>
      </c>
      <c r="G219" s="90"/>
      <c r="H219" s="91"/>
      <c r="I219" s="96">
        <v>600000</v>
      </c>
      <c r="J219" s="91"/>
      <c r="K219" s="96">
        <v>0</v>
      </c>
      <c r="L219" s="91"/>
      <c r="M219" s="97">
        <v>0</v>
      </c>
      <c r="N219" s="91"/>
      <c r="O219" s="97">
        <v>598000</v>
      </c>
      <c r="P219" s="91"/>
      <c r="Q219" s="96">
        <v>0</v>
      </c>
      <c r="R219" s="91"/>
      <c r="S219" s="96">
        <v>2000</v>
      </c>
      <c r="T219" s="90"/>
      <c r="U219" s="91"/>
    </row>
    <row r="220" spans="1:21" ht="14.25" customHeight="1" x14ac:dyDescent="0.2">
      <c r="A220" s="75" t="s">
        <v>153</v>
      </c>
      <c r="B220" s="94" t="s">
        <v>8</v>
      </c>
      <c r="C220" s="91"/>
      <c r="D220" s="94" t="s">
        <v>60</v>
      </c>
      <c r="E220" s="91"/>
      <c r="F220" s="95" t="s">
        <v>250</v>
      </c>
      <c r="G220" s="90"/>
      <c r="H220" s="91"/>
      <c r="I220" s="96">
        <v>600000</v>
      </c>
      <c r="J220" s="91"/>
      <c r="K220" s="96">
        <v>0</v>
      </c>
      <c r="L220" s="91"/>
      <c r="M220" s="97">
        <v>0</v>
      </c>
      <c r="N220" s="91"/>
      <c r="O220" s="97">
        <v>598000</v>
      </c>
      <c r="P220" s="91"/>
      <c r="Q220" s="96">
        <v>0</v>
      </c>
      <c r="R220" s="91"/>
      <c r="S220" s="96">
        <v>2000</v>
      </c>
      <c r="T220" s="90"/>
      <c r="U220" s="91"/>
    </row>
    <row r="221" spans="1:21" ht="14.25" customHeight="1" x14ac:dyDescent="0.2">
      <c r="A221" s="75" t="s">
        <v>153</v>
      </c>
      <c r="B221" s="94" t="s">
        <v>8</v>
      </c>
      <c r="C221" s="91"/>
      <c r="D221" s="94" t="s">
        <v>60</v>
      </c>
      <c r="E221" s="91"/>
      <c r="F221" s="95" t="s">
        <v>251</v>
      </c>
      <c r="G221" s="90"/>
      <c r="H221" s="91"/>
      <c r="I221" s="96">
        <v>600000</v>
      </c>
      <c r="J221" s="91"/>
      <c r="K221" s="96">
        <v>0</v>
      </c>
      <c r="L221" s="91"/>
      <c r="M221" s="97">
        <v>0</v>
      </c>
      <c r="N221" s="91"/>
      <c r="O221" s="97">
        <v>0</v>
      </c>
      <c r="P221" s="91"/>
      <c r="Q221" s="96">
        <v>0</v>
      </c>
      <c r="R221" s="91"/>
      <c r="S221" s="96">
        <v>600000</v>
      </c>
      <c r="T221" s="90"/>
      <c r="U221" s="91"/>
    </row>
    <row r="222" spans="1:21" ht="14.25" customHeight="1" x14ac:dyDescent="0.2">
      <c r="A222" s="75" t="s">
        <v>153</v>
      </c>
      <c r="B222" s="94" t="s">
        <v>8</v>
      </c>
      <c r="C222" s="91"/>
      <c r="D222" s="94" t="s">
        <v>60</v>
      </c>
      <c r="E222" s="91"/>
      <c r="F222" s="95" t="s">
        <v>252</v>
      </c>
      <c r="G222" s="90"/>
      <c r="H222" s="91"/>
      <c r="I222" s="96">
        <v>450000</v>
      </c>
      <c r="J222" s="91"/>
      <c r="K222" s="96">
        <v>0</v>
      </c>
      <c r="L222" s="91"/>
      <c r="M222" s="97">
        <v>0</v>
      </c>
      <c r="N222" s="91"/>
      <c r="O222" s="97">
        <v>0</v>
      </c>
      <c r="P222" s="91"/>
      <c r="Q222" s="96">
        <v>0</v>
      </c>
      <c r="R222" s="91"/>
      <c r="S222" s="96">
        <v>450000</v>
      </c>
      <c r="T222" s="90"/>
      <c r="U222" s="91"/>
    </row>
    <row r="223" spans="1:21" ht="18" customHeight="1" x14ac:dyDescent="0.2">
      <c r="A223" s="75" t="s">
        <v>153</v>
      </c>
      <c r="B223" s="94" t="s">
        <v>8</v>
      </c>
      <c r="C223" s="91"/>
      <c r="D223" s="94" t="s">
        <v>60</v>
      </c>
      <c r="E223" s="91"/>
      <c r="F223" s="95" t="s">
        <v>253</v>
      </c>
      <c r="G223" s="90"/>
      <c r="H223" s="91"/>
      <c r="I223" s="96">
        <v>178000</v>
      </c>
      <c r="J223" s="91"/>
      <c r="K223" s="96">
        <v>0</v>
      </c>
      <c r="L223" s="91"/>
      <c r="M223" s="97">
        <v>0</v>
      </c>
      <c r="N223" s="91"/>
      <c r="O223" s="97">
        <v>0</v>
      </c>
      <c r="P223" s="91"/>
      <c r="Q223" s="96">
        <v>176000</v>
      </c>
      <c r="R223" s="91"/>
      <c r="S223" s="96">
        <v>2000</v>
      </c>
      <c r="T223" s="90"/>
      <c r="U223" s="91"/>
    </row>
    <row r="224" spans="1:21" ht="15.75" customHeight="1" x14ac:dyDescent="0.2">
      <c r="A224" s="75" t="s">
        <v>153</v>
      </c>
      <c r="B224" s="94" t="s">
        <v>8</v>
      </c>
      <c r="C224" s="91"/>
      <c r="D224" s="94" t="s">
        <v>55</v>
      </c>
      <c r="E224" s="91"/>
      <c r="F224" s="95" t="s">
        <v>55</v>
      </c>
      <c r="G224" s="90"/>
      <c r="H224" s="91"/>
      <c r="I224" s="96">
        <v>800000</v>
      </c>
      <c r="J224" s="91"/>
      <c r="K224" s="96">
        <v>0</v>
      </c>
      <c r="L224" s="91"/>
      <c r="M224" s="97">
        <v>0</v>
      </c>
      <c r="N224" s="91"/>
      <c r="O224" s="97">
        <v>0</v>
      </c>
      <c r="P224" s="91"/>
      <c r="Q224" s="96">
        <v>247000</v>
      </c>
      <c r="R224" s="91"/>
      <c r="S224" s="96">
        <v>553000</v>
      </c>
      <c r="T224" s="90"/>
      <c r="U224" s="91"/>
    </row>
    <row r="225" spans="1:21" ht="31.5" customHeight="1" x14ac:dyDescent="0.2">
      <c r="A225" s="75" t="s">
        <v>153</v>
      </c>
      <c r="B225" s="94" t="s">
        <v>8</v>
      </c>
      <c r="C225" s="91"/>
      <c r="D225" s="94" t="s">
        <v>55</v>
      </c>
      <c r="E225" s="91"/>
      <c r="F225" s="95" t="s">
        <v>254</v>
      </c>
      <c r="G225" s="90"/>
      <c r="H225" s="91"/>
      <c r="I225" s="96">
        <v>67000</v>
      </c>
      <c r="J225" s="91"/>
      <c r="K225" s="96">
        <v>0</v>
      </c>
      <c r="L225" s="91"/>
      <c r="M225" s="97">
        <v>0</v>
      </c>
      <c r="N225" s="91"/>
      <c r="O225" s="97">
        <v>0</v>
      </c>
      <c r="P225" s="91"/>
      <c r="Q225" s="96">
        <v>0</v>
      </c>
      <c r="R225" s="91"/>
      <c r="S225" s="96">
        <v>67000</v>
      </c>
      <c r="T225" s="90"/>
      <c r="U225" s="91"/>
    </row>
    <row r="226" spans="1:21" ht="31.5" customHeight="1" x14ac:dyDescent="0.2">
      <c r="A226" s="75" t="s">
        <v>153</v>
      </c>
      <c r="B226" s="94" t="s">
        <v>8</v>
      </c>
      <c r="C226" s="91"/>
      <c r="D226" s="94" t="s">
        <v>55</v>
      </c>
      <c r="E226" s="91"/>
      <c r="F226" s="95" t="s">
        <v>255</v>
      </c>
      <c r="G226" s="90"/>
      <c r="H226" s="91"/>
      <c r="I226" s="96">
        <v>148000</v>
      </c>
      <c r="J226" s="91"/>
      <c r="K226" s="96">
        <v>0</v>
      </c>
      <c r="L226" s="91"/>
      <c r="M226" s="97">
        <v>0</v>
      </c>
      <c r="N226" s="91"/>
      <c r="O226" s="97">
        <v>0</v>
      </c>
      <c r="P226" s="91"/>
      <c r="Q226" s="96">
        <v>0</v>
      </c>
      <c r="R226" s="91"/>
      <c r="S226" s="96">
        <v>148000</v>
      </c>
      <c r="T226" s="90"/>
      <c r="U226" s="91"/>
    </row>
    <row r="227" spans="1:21" ht="31.5" customHeight="1" x14ac:dyDescent="0.2">
      <c r="A227" s="89" t="s">
        <v>127</v>
      </c>
      <c r="B227" s="90"/>
      <c r="C227" s="90"/>
      <c r="D227" s="90"/>
      <c r="E227" s="90"/>
      <c r="F227" s="90"/>
      <c r="G227" s="90"/>
      <c r="H227" s="91"/>
      <c r="I227" s="92">
        <v>6453000</v>
      </c>
      <c r="J227" s="91"/>
      <c r="K227" s="92">
        <v>0</v>
      </c>
      <c r="L227" s="91"/>
      <c r="M227" s="93">
        <v>0</v>
      </c>
      <c r="N227" s="91"/>
      <c r="O227" s="93">
        <v>1794000</v>
      </c>
      <c r="P227" s="91"/>
      <c r="Q227" s="92">
        <v>1610000</v>
      </c>
      <c r="R227" s="91"/>
      <c r="S227" s="92">
        <v>3049000</v>
      </c>
      <c r="T227" s="90"/>
      <c r="U227" s="91"/>
    </row>
    <row r="228" spans="1:21" ht="31.5" customHeight="1" x14ac:dyDescent="0.2">
      <c r="A228" s="98" t="s">
        <v>154</v>
      </c>
      <c r="B228" s="99"/>
      <c r="C228" s="99"/>
      <c r="D228" s="99"/>
      <c r="E228" s="99"/>
      <c r="F228" s="99"/>
      <c r="G228" s="99"/>
      <c r="H228" s="99"/>
      <c r="I228" s="92">
        <v>6453000</v>
      </c>
      <c r="J228" s="91"/>
      <c r="K228" s="92">
        <v>0</v>
      </c>
      <c r="L228" s="91"/>
      <c r="M228" s="93">
        <v>0</v>
      </c>
      <c r="N228" s="91"/>
      <c r="O228" s="93">
        <v>1794000</v>
      </c>
      <c r="P228" s="91"/>
      <c r="Q228" s="92">
        <v>1610000</v>
      </c>
      <c r="R228" s="91"/>
      <c r="S228" s="92">
        <v>3049000</v>
      </c>
      <c r="T228" s="90"/>
      <c r="U228" s="91"/>
    </row>
    <row r="229" spans="1:21" ht="31.5" customHeight="1" x14ac:dyDescent="0.2">
      <c r="A229" s="75" t="s">
        <v>187</v>
      </c>
      <c r="B229" s="94" t="s">
        <v>3</v>
      </c>
      <c r="C229" s="91"/>
      <c r="D229" s="94" t="s">
        <v>108</v>
      </c>
      <c r="E229" s="91"/>
      <c r="F229" s="95" t="s">
        <v>256</v>
      </c>
      <c r="G229" s="90"/>
      <c r="H229" s="91"/>
      <c r="I229" s="96">
        <v>30000</v>
      </c>
      <c r="J229" s="91"/>
      <c r="K229" s="96">
        <v>0</v>
      </c>
      <c r="L229" s="91"/>
      <c r="M229" s="97">
        <v>0</v>
      </c>
      <c r="N229" s="91"/>
      <c r="O229" s="97">
        <v>0</v>
      </c>
      <c r="P229" s="91"/>
      <c r="Q229" s="96">
        <v>10900</v>
      </c>
      <c r="R229" s="91"/>
      <c r="S229" s="96">
        <v>19100</v>
      </c>
      <c r="T229" s="90"/>
      <c r="U229" s="91"/>
    </row>
    <row r="230" spans="1:21" ht="18" customHeight="1" x14ac:dyDescent="0.2">
      <c r="A230" s="75" t="s">
        <v>187</v>
      </c>
      <c r="B230" s="94" t="s">
        <v>3</v>
      </c>
      <c r="C230" s="91"/>
      <c r="D230" s="94" t="s">
        <v>108</v>
      </c>
      <c r="E230" s="91"/>
      <c r="F230" s="95" t="s">
        <v>257</v>
      </c>
      <c r="G230" s="90"/>
      <c r="H230" s="91"/>
      <c r="I230" s="96">
        <v>40000</v>
      </c>
      <c r="J230" s="91"/>
      <c r="K230" s="96">
        <v>0</v>
      </c>
      <c r="L230" s="91"/>
      <c r="M230" s="97">
        <v>0</v>
      </c>
      <c r="N230" s="91"/>
      <c r="O230" s="97">
        <v>0</v>
      </c>
      <c r="P230" s="91"/>
      <c r="Q230" s="96">
        <v>0</v>
      </c>
      <c r="R230" s="91"/>
      <c r="S230" s="96">
        <v>40000</v>
      </c>
      <c r="T230" s="90"/>
      <c r="U230" s="91"/>
    </row>
    <row r="231" spans="1:21" ht="15.75" customHeight="1" x14ac:dyDescent="0.2">
      <c r="A231" s="75" t="s">
        <v>187</v>
      </c>
      <c r="B231" s="94" t="s">
        <v>3</v>
      </c>
      <c r="C231" s="91"/>
      <c r="D231" s="94" t="s">
        <v>108</v>
      </c>
      <c r="E231" s="91"/>
      <c r="F231" s="95" t="s">
        <v>258</v>
      </c>
      <c r="G231" s="90"/>
      <c r="H231" s="91"/>
      <c r="I231" s="96">
        <v>30000</v>
      </c>
      <c r="J231" s="91"/>
      <c r="K231" s="96">
        <v>190000</v>
      </c>
      <c r="L231" s="91"/>
      <c r="M231" s="97">
        <v>0</v>
      </c>
      <c r="N231" s="91"/>
      <c r="O231" s="97">
        <v>0</v>
      </c>
      <c r="P231" s="91"/>
      <c r="Q231" s="96">
        <v>168965</v>
      </c>
      <c r="R231" s="91"/>
      <c r="S231" s="96">
        <v>51035</v>
      </c>
      <c r="T231" s="90"/>
      <c r="U231" s="91"/>
    </row>
    <row r="232" spans="1:21" ht="21" customHeight="1" x14ac:dyDescent="0.2">
      <c r="A232" s="75" t="s">
        <v>187</v>
      </c>
      <c r="B232" s="94" t="s">
        <v>3</v>
      </c>
      <c r="C232" s="91"/>
      <c r="D232" s="94" t="s">
        <v>108</v>
      </c>
      <c r="E232" s="91"/>
      <c r="F232" s="95" t="s">
        <v>259</v>
      </c>
      <c r="G232" s="90"/>
      <c r="H232" s="91"/>
      <c r="I232" s="96">
        <v>40000</v>
      </c>
      <c r="J232" s="91"/>
      <c r="K232" s="96">
        <v>0</v>
      </c>
      <c r="L232" s="91"/>
      <c r="M232" s="97">
        <v>0</v>
      </c>
      <c r="N232" s="91"/>
      <c r="O232" s="97">
        <v>0</v>
      </c>
      <c r="P232" s="91"/>
      <c r="Q232" s="96">
        <v>0</v>
      </c>
      <c r="R232" s="91"/>
      <c r="S232" s="96">
        <v>40000</v>
      </c>
      <c r="T232" s="90"/>
      <c r="U232" s="91"/>
    </row>
    <row r="233" spans="1:21" ht="21" customHeight="1" x14ac:dyDescent="0.2">
      <c r="A233" s="75" t="s">
        <v>187</v>
      </c>
      <c r="B233" s="94" t="s">
        <v>3</v>
      </c>
      <c r="C233" s="91"/>
      <c r="D233" s="94" t="s">
        <v>108</v>
      </c>
      <c r="E233" s="91"/>
      <c r="F233" s="95" t="s">
        <v>260</v>
      </c>
      <c r="G233" s="90"/>
      <c r="H233" s="91"/>
      <c r="I233" s="96">
        <v>40000</v>
      </c>
      <c r="J233" s="91"/>
      <c r="K233" s="96">
        <v>0</v>
      </c>
      <c r="L233" s="91"/>
      <c r="M233" s="97">
        <v>0</v>
      </c>
      <c r="N233" s="91"/>
      <c r="O233" s="97">
        <v>0</v>
      </c>
      <c r="P233" s="91"/>
      <c r="Q233" s="96">
        <v>0</v>
      </c>
      <c r="R233" s="91"/>
      <c r="S233" s="96">
        <v>40000</v>
      </c>
      <c r="T233" s="90"/>
      <c r="U233" s="91"/>
    </row>
    <row r="234" spans="1:21" ht="21" customHeight="1" x14ac:dyDescent="0.2">
      <c r="A234" s="89" t="s">
        <v>116</v>
      </c>
      <c r="B234" s="90"/>
      <c r="C234" s="90"/>
      <c r="D234" s="90"/>
      <c r="E234" s="90"/>
      <c r="F234" s="90"/>
      <c r="G234" s="90"/>
      <c r="H234" s="91"/>
      <c r="I234" s="92">
        <v>180000</v>
      </c>
      <c r="J234" s="91"/>
      <c r="K234" s="92">
        <v>190000</v>
      </c>
      <c r="L234" s="91"/>
      <c r="M234" s="93">
        <v>0</v>
      </c>
      <c r="N234" s="91"/>
      <c r="O234" s="93">
        <v>0</v>
      </c>
      <c r="P234" s="91"/>
      <c r="Q234" s="92">
        <v>179865</v>
      </c>
      <c r="R234" s="91"/>
      <c r="S234" s="92">
        <v>190135</v>
      </c>
      <c r="T234" s="90"/>
      <c r="U234" s="91"/>
    </row>
    <row r="235" spans="1:21" ht="21" customHeight="1" x14ac:dyDescent="0.2">
      <c r="A235" s="98" t="s">
        <v>188</v>
      </c>
      <c r="B235" s="99"/>
      <c r="C235" s="99"/>
      <c r="D235" s="99"/>
      <c r="E235" s="99"/>
      <c r="F235" s="99"/>
      <c r="G235" s="99"/>
      <c r="H235" s="99"/>
      <c r="I235" s="92">
        <v>180000</v>
      </c>
      <c r="J235" s="91"/>
      <c r="K235" s="92">
        <v>190000</v>
      </c>
      <c r="L235" s="91"/>
      <c r="M235" s="93">
        <v>0</v>
      </c>
      <c r="N235" s="91"/>
      <c r="O235" s="93">
        <v>0</v>
      </c>
      <c r="P235" s="91"/>
      <c r="Q235" s="92">
        <v>179865</v>
      </c>
      <c r="R235" s="91"/>
      <c r="S235" s="92">
        <v>190135</v>
      </c>
      <c r="T235" s="90"/>
      <c r="U235" s="91"/>
    </row>
    <row r="236" spans="1:21" ht="21" customHeight="1" x14ac:dyDescent="0.2">
      <c r="A236" s="75" t="s">
        <v>155</v>
      </c>
      <c r="B236" s="94" t="s">
        <v>3</v>
      </c>
      <c r="C236" s="91"/>
      <c r="D236" s="94" t="s">
        <v>108</v>
      </c>
      <c r="E236" s="91"/>
      <c r="F236" s="95" t="s">
        <v>156</v>
      </c>
      <c r="G236" s="90"/>
      <c r="H236" s="91"/>
      <c r="I236" s="96">
        <v>60000</v>
      </c>
      <c r="J236" s="91"/>
      <c r="K236" s="96">
        <v>0</v>
      </c>
      <c r="L236" s="91"/>
      <c r="M236" s="97">
        <v>0</v>
      </c>
      <c r="N236" s="91"/>
      <c r="O236" s="97">
        <v>0</v>
      </c>
      <c r="P236" s="91"/>
      <c r="Q236" s="96">
        <v>0</v>
      </c>
      <c r="R236" s="91"/>
      <c r="S236" s="96">
        <v>60000</v>
      </c>
      <c r="T236" s="90"/>
      <c r="U236" s="91"/>
    </row>
    <row r="237" spans="1:21" ht="21" customHeight="1" x14ac:dyDescent="0.2">
      <c r="A237" s="75" t="s">
        <v>155</v>
      </c>
      <c r="B237" s="94" t="s">
        <v>3</v>
      </c>
      <c r="C237" s="91"/>
      <c r="D237" s="94" t="s">
        <v>108</v>
      </c>
      <c r="E237" s="91"/>
      <c r="F237" s="95" t="s">
        <v>189</v>
      </c>
      <c r="G237" s="90"/>
      <c r="H237" s="91"/>
      <c r="I237" s="96">
        <v>380000</v>
      </c>
      <c r="J237" s="91"/>
      <c r="K237" s="96">
        <v>0</v>
      </c>
      <c r="L237" s="91"/>
      <c r="M237" s="97">
        <v>0</v>
      </c>
      <c r="N237" s="91"/>
      <c r="O237" s="97">
        <v>81300</v>
      </c>
      <c r="P237" s="91"/>
      <c r="Q237" s="96">
        <v>0</v>
      </c>
      <c r="R237" s="91"/>
      <c r="S237" s="96">
        <v>298700</v>
      </c>
      <c r="T237" s="90"/>
      <c r="U237" s="91"/>
    </row>
    <row r="238" spans="1:21" ht="18" customHeight="1" x14ac:dyDescent="0.2">
      <c r="A238" s="75" t="s">
        <v>155</v>
      </c>
      <c r="B238" s="94" t="s">
        <v>3</v>
      </c>
      <c r="C238" s="91"/>
      <c r="D238" s="94" t="s">
        <v>108</v>
      </c>
      <c r="E238" s="91"/>
      <c r="F238" s="95" t="s">
        <v>261</v>
      </c>
      <c r="G238" s="90"/>
      <c r="H238" s="91"/>
      <c r="I238" s="96">
        <v>10000</v>
      </c>
      <c r="J238" s="91"/>
      <c r="K238" s="96">
        <v>0</v>
      </c>
      <c r="L238" s="91"/>
      <c r="M238" s="97">
        <v>0</v>
      </c>
      <c r="N238" s="91"/>
      <c r="O238" s="97">
        <v>0</v>
      </c>
      <c r="P238" s="91"/>
      <c r="Q238" s="96">
        <v>0</v>
      </c>
      <c r="R238" s="91"/>
      <c r="S238" s="96">
        <v>10000</v>
      </c>
      <c r="T238" s="90"/>
      <c r="U238" s="91"/>
    </row>
    <row r="239" spans="1:21" ht="21" customHeight="1" x14ac:dyDescent="0.2">
      <c r="A239" s="75" t="s">
        <v>155</v>
      </c>
      <c r="B239" s="94" t="s">
        <v>3</v>
      </c>
      <c r="C239" s="91"/>
      <c r="D239" s="94" t="s">
        <v>108</v>
      </c>
      <c r="E239" s="91"/>
      <c r="F239" s="95" t="s">
        <v>262</v>
      </c>
      <c r="G239" s="90"/>
      <c r="H239" s="91"/>
      <c r="I239" s="96">
        <v>150000</v>
      </c>
      <c r="J239" s="91"/>
      <c r="K239" s="96">
        <v>0</v>
      </c>
      <c r="L239" s="91"/>
      <c r="M239" s="97">
        <v>0</v>
      </c>
      <c r="N239" s="91"/>
      <c r="O239" s="97">
        <v>0</v>
      </c>
      <c r="P239" s="91"/>
      <c r="Q239" s="96">
        <v>0</v>
      </c>
      <c r="R239" s="91"/>
      <c r="S239" s="96">
        <v>150000</v>
      </c>
      <c r="T239" s="90"/>
      <c r="U239" s="91"/>
    </row>
    <row r="240" spans="1:21" ht="18" customHeight="1" x14ac:dyDescent="0.2">
      <c r="A240" s="75" t="s">
        <v>155</v>
      </c>
      <c r="B240" s="94" t="s">
        <v>3</v>
      </c>
      <c r="C240" s="91"/>
      <c r="D240" s="94" t="s">
        <v>108</v>
      </c>
      <c r="E240" s="91"/>
      <c r="F240" s="95" t="s">
        <v>263</v>
      </c>
      <c r="G240" s="90"/>
      <c r="H240" s="91"/>
      <c r="I240" s="96">
        <v>30000</v>
      </c>
      <c r="J240" s="91"/>
      <c r="K240" s="96">
        <v>0</v>
      </c>
      <c r="L240" s="91"/>
      <c r="M240" s="97">
        <v>0</v>
      </c>
      <c r="N240" s="91"/>
      <c r="O240" s="97">
        <v>0</v>
      </c>
      <c r="P240" s="91"/>
      <c r="Q240" s="96">
        <v>27350</v>
      </c>
      <c r="R240" s="91"/>
      <c r="S240" s="96">
        <v>2650</v>
      </c>
      <c r="T240" s="90"/>
      <c r="U240" s="91"/>
    </row>
    <row r="241" spans="1:21" ht="15.75" customHeight="1" x14ac:dyDescent="0.2">
      <c r="A241" s="75" t="s">
        <v>155</v>
      </c>
      <c r="B241" s="94" t="s">
        <v>3</v>
      </c>
      <c r="C241" s="91"/>
      <c r="D241" s="94" t="s">
        <v>108</v>
      </c>
      <c r="E241" s="91"/>
      <c r="F241" s="95" t="s">
        <v>264</v>
      </c>
      <c r="G241" s="90"/>
      <c r="H241" s="91"/>
      <c r="I241" s="96">
        <v>50000</v>
      </c>
      <c r="J241" s="91"/>
      <c r="K241" s="96">
        <v>0</v>
      </c>
      <c r="L241" s="91"/>
      <c r="M241" s="97">
        <v>0</v>
      </c>
      <c r="N241" s="91"/>
      <c r="O241" s="97">
        <v>0</v>
      </c>
      <c r="P241" s="91"/>
      <c r="Q241" s="96">
        <v>0</v>
      </c>
      <c r="R241" s="91"/>
      <c r="S241" s="96">
        <v>50000</v>
      </c>
      <c r="T241" s="90"/>
      <c r="U241" s="91"/>
    </row>
    <row r="242" spans="1:21" ht="21" customHeight="1" x14ac:dyDescent="0.2">
      <c r="A242" s="89" t="s">
        <v>116</v>
      </c>
      <c r="B242" s="90"/>
      <c r="C242" s="90"/>
      <c r="D242" s="90"/>
      <c r="E242" s="90"/>
      <c r="F242" s="90"/>
      <c r="G242" s="90"/>
      <c r="H242" s="91"/>
      <c r="I242" s="92">
        <v>680000</v>
      </c>
      <c r="J242" s="91"/>
      <c r="K242" s="92">
        <v>0</v>
      </c>
      <c r="L242" s="91"/>
      <c r="M242" s="93">
        <v>0</v>
      </c>
      <c r="N242" s="91"/>
      <c r="O242" s="93">
        <v>81300</v>
      </c>
      <c r="P242" s="91"/>
      <c r="Q242" s="92">
        <v>27350</v>
      </c>
      <c r="R242" s="91"/>
      <c r="S242" s="92">
        <v>571350</v>
      </c>
      <c r="T242" s="90"/>
      <c r="U242" s="91"/>
    </row>
    <row r="243" spans="1:21" ht="21" customHeight="1" x14ac:dyDescent="0.2">
      <c r="A243" s="75" t="s">
        <v>155</v>
      </c>
      <c r="B243" s="94" t="s">
        <v>6</v>
      </c>
      <c r="C243" s="91"/>
      <c r="D243" s="94" t="s">
        <v>59</v>
      </c>
      <c r="E243" s="91"/>
      <c r="F243" s="95" t="s">
        <v>178</v>
      </c>
      <c r="G243" s="90"/>
      <c r="H243" s="91"/>
      <c r="I243" s="96">
        <v>70000</v>
      </c>
      <c r="J243" s="91"/>
      <c r="K243" s="96">
        <v>0</v>
      </c>
      <c r="L243" s="91"/>
      <c r="M243" s="97">
        <v>0</v>
      </c>
      <c r="N243" s="91"/>
      <c r="O243" s="97">
        <v>0</v>
      </c>
      <c r="P243" s="91"/>
      <c r="Q243" s="96">
        <v>70000</v>
      </c>
      <c r="R243" s="91"/>
      <c r="S243" s="96">
        <v>0</v>
      </c>
      <c r="T243" s="90"/>
      <c r="U243" s="91"/>
    </row>
    <row r="244" spans="1:21" ht="21" customHeight="1" x14ac:dyDescent="0.2">
      <c r="A244" s="89" t="s">
        <v>120</v>
      </c>
      <c r="B244" s="90"/>
      <c r="C244" s="90"/>
      <c r="D244" s="90"/>
      <c r="E244" s="90"/>
      <c r="F244" s="90"/>
      <c r="G244" s="90"/>
      <c r="H244" s="91"/>
      <c r="I244" s="92">
        <v>70000</v>
      </c>
      <c r="J244" s="91"/>
      <c r="K244" s="92">
        <v>0</v>
      </c>
      <c r="L244" s="91"/>
      <c r="M244" s="93">
        <v>0</v>
      </c>
      <c r="N244" s="91"/>
      <c r="O244" s="93">
        <v>0</v>
      </c>
      <c r="P244" s="91"/>
      <c r="Q244" s="92">
        <v>70000</v>
      </c>
      <c r="R244" s="91"/>
      <c r="S244" s="92">
        <v>0</v>
      </c>
      <c r="T244" s="90"/>
      <c r="U244" s="91"/>
    </row>
    <row r="245" spans="1:21" ht="21" customHeight="1" x14ac:dyDescent="0.2">
      <c r="A245" s="98" t="s">
        <v>157</v>
      </c>
      <c r="B245" s="99"/>
      <c r="C245" s="99"/>
      <c r="D245" s="99"/>
      <c r="E245" s="99"/>
      <c r="F245" s="99"/>
      <c r="G245" s="99"/>
      <c r="H245" s="99"/>
      <c r="I245" s="92">
        <v>750000</v>
      </c>
      <c r="J245" s="91"/>
      <c r="K245" s="92">
        <v>0</v>
      </c>
      <c r="L245" s="91"/>
      <c r="M245" s="93">
        <v>0</v>
      </c>
      <c r="N245" s="91"/>
      <c r="O245" s="93">
        <v>81300</v>
      </c>
      <c r="P245" s="91"/>
      <c r="Q245" s="92">
        <v>97350</v>
      </c>
      <c r="R245" s="91"/>
      <c r="S245" s="92">
        <v>571350</v>
      </c>
      <c r="T245" s="90"/>
      <c r="U245" s="91"/>
    </row>
    <row r="246" spans="1:21" ht="21" customHeight="1" x14ac:dyDescent="0.2">
      <c r="A246" s="75" t="s">
        <v>158</v>
      </c>
      <c r="B246" s="94" t="s">
        <v>3</v>
      </c>
      <c r="C246" s="91"/>
      <c r="D246" s="94" t="s">
        <v>108</v>
      </c>
      <c r="E246" s="91"/>
      <c r="F246" s="95" t="s">
        <v>190</v>
      </c>
      <c r="G246" s="90"/>
      <c r="H246" s="91"/>
      <c r="I246" s="96">
        <v>20000</v>
      </c>
      <c r="J246" s="91"/>
      <c r="K246" s="96">
        <v>0</v>
      </c>
      <c r="L246" s="91"/>
      <c r="M246" s="97">
        <v>0</v>
      </c>
      <c r="N246" s="91"/>
      <c r="O246" s="97">
        <v>0</v>
      </c>
      <c r="P246" s="91"/>
      <c r="Q246" s="96">
        <v>20000</v>
      </c>
      <c r="R246" s="91"/>
      <c r="S246" s="96">
        <v>0</v>
      </c>
      <c r="T246" s="90"/>
      <c r="U246" s="91"/>
    </row>
    <row r="247" spans="1:21" ht="21" customHeight="1" x14ac:dyDescent="0.2">
      <c r="A247" s="75" t="s">
        <v>158</v>
      </c>
      <c r="B247" s="94" t="s">
        <v>3</v>
      </c>
      <c r="C247" s="91"/>
      <c r="D247" s="94" t="s">
        <v>108</v>
      </c>
      <c r="E247" s="91"/>
      <c r="F247" s="95" t="s">
        <v>191</v>
      </c>
      <c r="G247" s="90"/>
      <c r="H247" s="91"/>
      <c r="I247" s="96">
        <v>10000</v>
      </c>
      <c r="J247" s="91"/>
      <c r="K247" s="96">
        <v>0</v>
      </c>
      <c r="L247" s="91"/>
      <c r="M247" s="97">
        <v>0</v>
      </c>
      <c r="N247" s="91"/>
      <c r="O247" s="97">
        <v>0</v>
      </c>
      <c r="P247" s="91"/>
      <c r="Q247" s="96">
        <v>2500</v>
      </c>
      <c r="R247" s="91"/>
      <c r="S247" s="96">
        <v>7500</v>
      </c>
      <c r="T247" s="90"/>
      <c r="U247" s="91"/>
    </row>
    <row r="248" spans="1:21" ht="21" customHeight="1" x14ac:dyDescent="0.2">
      <c r="A248" s="75" t="s">
        <v>158</v>
      </c>
      <c r="B248" s="94" t="s">
        <v>3</v>
      </c>
      <c r="C248" s="91"/>
      <c r="D248" s="94" t="s">
        <v>108</v>
      </c>
      <c r="E248" s="91"/>
      <c r="F248" s="95" t="s">
        <v>192</v>
      </c>
      <c r="G248" s="90"/>
      <c r="H248" s="91"/>
      <c r="I248" s="96">
        <v>20000</v>
      </c>
      <c r="J248" s="91"/>
      <c r="K248" s="96">
        <v>0</v>
      </c>
      <c r="L248" s="91"/>
      <c r="M248" s="97">
        <v>0</v>
      </c>
      <c r="N248" s="91"/>
      <c r="O248" s="97">
        <v>0</v>
      </c>
      <c r="P248" s="91"/>
      <c r="Q248" s="96">
        <v>0</v>
      </c>
      <c r="R248" s="91"/>
      <c r="S248" s="96">
        <v>20000</v>
      </c>
      <c r="T248" s="90"/>
      <c r="U248" s="91"/>
    </row>
    <row r="249" spans="1:21" ht="21" customHeight="1" x14ac:dyDescent="0.2">
      <c r="A249" s="75" t="s">
        <v>158</v>
      </c>
      <c r="B249" s="94" t="s">
        <v>3</v>
      </c>
      <c r="C249" s="91"/>
      <c r="D249" s="94" t="s">
        <v>108</v>
      </c>
      <c r="E249" s="91"/>
      <c r="F249" s="95" t="s">
        <v>193</v>
      </c>
      <c r="G249" s="90"/>
      <c r="H249" s="91"/>
      <c r="I249" s="96">
        <v>15000</v>
      </c>
      <c r="J249" s="91"/>
      <c r="K249" s="96">
        <v>0</v>
      </c>
      <c r="L249" s="91"/>
      <c r="M249" s="97">
        <v>0</v>
      </c>
      <c r="N249" s="91"/>
      <c r="O249" s="97">
        <v>0</v>
      </c>
      <c r="P249" s="91"/>
      <c r="Q249" s="96">
        <v>0</v>
      </c>
      <c r="R249" s="91"/>
      <c r="S249" s="96">
        <v>15000</v>
      </c>
      <c r="T249" s="90"/>
      <c r="U249" s="91"/>
    </row>
    <row r="250" spans="1:21" ht="21" customHeight="1" x14ac:dyDescent="0.2">
      <c r="A250" s="75" t="s">
        <v>158</v>
      </c>
      <c r="B250" s="94" t="s">
        <v>3</v>
      </c>
      <c r="C250" s="91"/>
      <c r="D250" s="94" t="s">
        <v>108</v>
      </c>
      <c r="E250" s="91"/>
      <c r="F250" s="95" t="s">
        <v>194</v>
      </c>
      <c r="G250" s="90"/>
      <c r="H250" s="91"/>
      <c r="I250" s="96">
        <v>35000</v>
      </c>
      <c r="J250" s="91"/>
      <c r="K250" s="96">
        <v>0</v>
      </c>
      <c r="L250" s="91"/>
      <c r="M250" s="97">
        <v>0</v>
      </c>
      <c r="N250" s="91"/>
      <c r="O250" s="97">
        <v>0</v>
      </c>
      <c r="P250" s="91"/>
      <c r="Q250" s="96">
        <v>0</v>
      </c>
      <c r="R250" s="91"/>
      <c r="S250" s="96">
        <v>35000</v>
      </c>
      <c r="T250" s="90"/>
      <c r="U250" s="91"/>
    </row>
    <row r="251" spans="1:21" ht="21" customHeight="1" x14ac:dyDescent="0.2">
      <c r="A251" s="75" t="s">
        <v>158</v>
      </c>
      <c r="B251" s="94" t="s">
        <v>3</v>
      </c>
      <c r="C251" s="91"/>
      <c r="D251" s="94" t="s">
        <v>108</v>
      </c>
      <c r="E251" s="91"/>
      <c r="F251" s="95" t="s">
        <v>195</v>
      </c>
      <c r="G251" s="90"/>
      <c r="H251" s="91"/>
      <c r="I251" s="96">
        <v>85000</v>
      </c>
      <c r="J251" s="91"/>
      <c r="K251" s="96">
        <v>0</v>
      </c>
      <c r="L251" s="91"/>
      <c r="M251" s="97">
        <v>0</v>
      </c>
      <c r="N251" s="91"/>
      <c r="O251" s="97">
        <v>0</v>
      </c>
      <c r="P251" s="91"/>
      <c r="Q251" s="96">
        <v>47260</v>
      </c>
      <c r="R251" s="91"/>
      <c r="S251" s="96">
        <v>37740</v>
      </c>
      <c r="T251" s="90"/>
      <c r="U251" s="91"/>
    </row>
    <row r="252" spans="1:21" ht="21" customHeight="1" x14ac:dyDescent="0.2">
      <c r="A252" s="75" t="s">
        <v>158</v>
      </c>
      <c r="B252" s="94" t="s">
        <v>3</v>
      </c>
      <c r="C252" s="91"/>
      <c r="D252" s="94" t="s">
        <v>108</v>
      </c>
      <c r="E252" s="91"/>
      <c r="F252" s="95" t="s">
        <v>159</v>
      </c>
      <c r="G252" s="90"/>
      <c r="H252" s="91"/>
      <c r="I252" s="96">
        <v>80000</v>
      </c>
      <c r="J252" s="91"/>
      <c r="K252" s="96">
        <v>0</v>
      </c>
      <c r="L252" s="91"/>
      <c r="M252" s="97">
        <v>0</v>
      </c>
      <c r="N252" s="91"/>
      <c r="O252" s="97">
        <v>0</v>
      </c>
      <c r="P252" s="91"/>
      <c r="Q252" s="96">
        <v>8400</v>
      </c>
      <c r="R252" s="91"/>
      <c r="S252" s="96">
        <v>71600</v>
      </c>
      <c r="T252" s="90"/>
      <c r="U252" s="91"/>
    </row>
    <row r="253" spans="1:21" ht="18" customHeight="1" x14ac:dyDescent="0.2">
      <c r="A253" s="75" t="s">
        <v>158</v>
      </c>
      <c r="B253" s="94" t="s">
        <v>3</v>
      </c>
      <c r="C253" s="91"/>
      <c r="D253" s="94" t="s">
        <v>108</v>
      </c>
      <c r="E253" s="91"/>
      <c r="F253" s="95" t="s">
        <v>196</v>
      </c>
      <c r="G253" s="90"/>
      <c r="H253" s="91"/>
      <c r="I253" s="96">
        <v>65000</v>
      </c>
      <c r="J253" s="91"/>
      <c r="K253" s="96">
        <v>0</v>
      </c>
      <c r="L253" s="91"/>
      <c r="M253" s="97">
        <v>0</v>
      </c>
      <c r="N253" s="91"/>
      <c r="O253" s="97">
        <v>0</v>
      </c>
      <c r="P253" s="91"/>
      <c r="Q253" s="96">
        <v>0</v>
      </c>
      <c r="R253" s="91"/>
      <c r="S253" s="96">
        <v>65000</v>
      </c>
      <c r="T253" s="90"/>
      <c r="U253" s="91"/>
    </row>
    <row r="254" spans="1:21" ht="15.75" customHeight="1" x14ac:dyDescent="0.2">
      <c r="A254" s="75" t="s">
        <v>158</v>
      </c>
      <c r="B254" s="94" t="s">
        <v>3</v>
      </c>
      <c r="C254" s="91"/>
      <c r="D254" s="94" t="s">
        <v>108</v>
      </c>
      <c r="E254" s="91"/>
      <c r="F254" s="95" t="s">
        <v>265</v>
      </c>
      <c r="G254" s="90"/>
      <c r="H254" s="91"/>
      <c r="I254" s="96">
        <v>10000</v>
      </c>
      <c r="J254" s="91"/>
      <c r="K254" s="96">
        <v>0</v>
      </c>
      <c r="L254" s="91"/>
      <c r="M254" s="97">
        <v>0</v>
      </c>
      <c r="N254" s="91"/>
      <c r="O254" s="97">
        <v>0</v>
      </c>
      <c r="P254" s="91"/>
      <c r="Q254" s="96">
        <v>0</v>
      </c>
      <c r="R254" s="91"/>
      <c r="S254" s="96">
        <v>10000</v>
      </c>
      <c r="T254" s="90"/>
      <c r="U254" s="91"/>
    </row>
    <row r="255" spans="1:21" ht="21" customHeight="1" x14ac:dyDescent="0.2">
      <c r="A255" s="75" t="s">
        <v>158</v>
      </c>
      <c r="B255" s="94" t="s">
        <v>3</v>
      </c>
      <c r="C255" s="91"/>
      <c r="D255" s="94" t="s">
        <v>108</v>
      </c>
      <c r="E255" s="91"/>
      <c r="F255" s="95" t="s">
        <v>266</v>
      </c>
      <c r="G255" s="90"/>
      <c r="H255" s="91"/>
      <c r="I255" s="96">
        <v>30000</v>
      </c>
      <c r="J255" s="91"/>
      <c r="K255" s="96">
        <v>0</v>
      </c>
      <c r="L255" s="91"/>
      <c r="M255" s="97">
        <v>0</v>
      </c>
      <c r="N255" s="91"/>
      <c r="O255" s="97">
        <v>0</v>
      </c>
      <c r="P255" s="91"/>
      <c r="Q255" s="96">
        <v>0</v>
      </c>
      <c r="R255" s="91"/>
      <c r="S255" s="96">
        <v>30000</v>
      </c>
      <c r="T255" s="90"/>
      <c r="U255" s="91"/>
    </row>
    <row r="256" spans="1:21" ht="21" customHeight="1" x14ac:dyDescent="0.2">
      <c r="A256" s="75" t="s">
        <v>158</v>
      </c>
      <c r="B256" s="94" t="s">
        <v>3</v>
      </c>
      <c r="C256" s="91"/>
      <c r="D256" s="94" t="s">
        <v>108</v>
      </c>
      <c r="E256" s="91"/>
      <c r="F256" s="95" t="s">
        <v>267</v>
      </c>
      <c r="G256" s="90"/>
      <c r="H256" s="91"/>
      <c r="I256" s="96">
        <v>60000</v>
      </c>
      <c r="J256" s="91"/>
      <c r="K256" s="96">
        <v>0</v>
      </c>
      <c r="L256" s="91"/>
      <c r="M256" s="97">
        <v>0</v>
      </c>
      <c r="N256" s="91"/>
      <c r="O256" s="97">
        <v>0</v>
      </c>
      <c r="P256" s="91"/>
      <c r="Q256" s="96">
        <v>0</v>
      </c>
      <c r="R256" s="91"/>
      <c r="S256" s="96">
        <v>60000</v>
      </c>
      <c r="T256" s="90"/>
      <c r="U256" s="91"/>
    </row>
    <row r="257" spans="1:21" ht="18" customHeight="1" x14ac:dyDescent="0.2">
      <c r="A257" s="89" t="s">
        <v>116</v>
      </c>
      <c r="B257" s="90"/>
      <c r="C257" s="90"/>
      <c r="D257" s="90"/>
      <c r="E257" s="90"/>
      <c r="F257" s="90"/>
      <c r="G257" s="90"/>
      <c r="H257" s="91"/>
      <c r="I257" s="92">
        <v>430000</v>
      </c>
      <c r="J257" s="91"/>
      <c r="K257" s="92">
        <v>0</v>
      </c>
      <c r="L257" s="91"/>
      <c r="M257" s="93">
        <v>0</v>
      </c>
      <c r="N257" s="91"/>
      <c r="O257" s="93">
        <v>0</v>
      </c>
      <c r="P257" s="91"/>
      <c r="Q257" s="92">
        <v>78160</v>
      </c>
      <c r="R257" s="91"/>
      <c r="S257" s="92">
        <v>351840</v>
      </c>
      <c r="T257" s="90"/>
      <c r="U257" s="91"/>
    </row>
    <row r="258" spans="1:21" ht="21" customHeight="1" x14ac:dyDescent="0.2">
      <c r="A258" s="98" t="s">
        <v>160</v>
      </c>
      <c r="B258" s="99"/>
      <c r="C258" s="99"/>
      <c r="D258" s="99"/>
      <c r="E258" s="99"/>
      <c r="F258" s="99"/>
      <c r="G258" s="99"/>
      <c r="H258" s="99"/>
      <c r="I258" s="92">
        <v>430000</v>
      </c>
      <c r="J258" s="91"/>
      <c r="K258" s="92">
        <v>0</v>
      </c>
      <c r="L258" s="91"/>
      <c r="M258" s="93">
        <v>0</v>
      </c>
      <c r="N258" s="91"/>
      <c r="O258" s="93">
        <v>0</v>
      </c>
      <c r="P258" s="91"/>
      <c r="Q258" s="92">
        <v>78160</v>
      </c>
      <c r="R258" s="91"/>
      <c r="S258" s="92">
        <v>351840</v>
      </c>
      <c r="T258" s="90"/>
      <c r="U258" s="91"/>
    </row>
    <row r="259" spans="1:21" ht="18" customHeight="1" x14ac:dyDescent="0.2">
      <c r="A259" s="75" t="s">
        <v>161</v>
      </c>
      <c r="B259" s="94" t="s">
        <v>3</v>
      </c>
      <c r="C259" s="91"/>
      <c r="D259" s="94" t="s">
        <v>108</v>
      </c>
      <c r="E259" s="91"/>
      <c r="F259" s="95" t="s">
        <v>268</v>
      </c>
      <c r="G259" s="90"/>
      <c r="H259" s="91"/>
      <c r="I259" s="96">
        <v>5000</v>
      </c>
      <c r="J259" s="91"/>
      <c r="K259" s="96">
        <v>0</v>
      </c>
      <c r="L259" s="91"/>
      <c r="M259" s="97">
        <v>0</v>
      </c>
      <c r="N259" s="91"/>
      <c r="O259" s="97">
        <v>0</v>
      </c>
      <c r="P259" s="91"/>
      <c r="Q259" s="96">
        <v>0</v>
      </c>
      <c r="R259" s="91"/>
      <c r="S259" s="96">
        <v>5000</v>
      </c>
      <c r="T259" s="90"/>
      <c r="U259" s="91"/>
    </row>
    <row r="260" spans="1:21" ht="15.75" customHeight="1" x14ac:dyDescent="0.2">
      <c r="A260" s="75" t="s">
        <v>161</v>
      </c>
      <c r="B260" s="94" t="s">
        <v>3</v>
      </c>
      <c r="C260" s="91"/>
      <c r="D260" s="94" t="s">
        <v>108</v>
      </c>
      <c r="E260" s="91"/>
      <c r="F260" s="95" t="s">
        <v>269</v>
      </c>
      <c r="G260" s="90"/>
      <c r="H260" s="91"/>
      <c r="I260" s="96">
        <v>10000</v>
      </c>
      <c r="J260" s="91"/>
      <c r="K260" s="96">
        <v>0</v>
      </c>
      <c r="L260" s="91"/>
      <c r="M260" s="97">
        <v>0</v>
      </c>
      <c r="N260" s="91"/>
      <c r="O260" s="97">
        <v>0</v>
      </c>
      <c r="P260" s="91"/>
      <c r="Q260" s="96">
        <v>0</v>
      </c>
      <c r="R260" s="91"/>
      <c r="S260" s="96">
        <v>10000</v>
      </c>
      <c r="T260" s="90"/>
      <c r="U260" s="91"/>
    </row>
    <row r="261" spans="1:21" ht="14.25" customHeight="1" x14ac:dyDescent="0.2">
      <c r="A261" s="89" t="s">
        <v>116</v>
      </c>
      <c r="B261" s="90"/>
      <c r="C261" s="90"/>
      <c r="D261" s="90"/>
      <c r="E261" s="90"/>
      <c r="F261" s="90"/>
      <c r="G261" s="90"/>
      <c r="H261" s="91"/>
      <c r="I261" s="92">
        <v>15000</v>
      </c>
      <c r="J261" s="91"/>
      <c r="K261" s="92">
        <v>0</v>
      </c>
      <c r="L261" s="91"/>
      <c r="M261" s="93">
        <v>0</v>
      </c>
      <c r="N261" s="91"/>
      <c r="O261" s="93">
        <v>0</v>
      </c>
      <c r="P261" s="91"/>
      <c r="Q261" s="92">
        <v>0</v>
      </c>
      <c r="R261" s="91"/>
      <c r="S261" s="92">
        <v>15000</v>
      </c>
      <c r="T261" s="90"/>
      <c r="U261" s="91"/>
    </row>
    <row r="262" spans="1:21" ht="18" customHeight="1" x14ac:dyDescent="0.2">
      <c r="A262" s="75" t="s">
        <v>161</v>
      </c>
      <c r="B262" s="94" t="s">
        <v>6</v>
      </c>
      <c r="C262" s="91"/>
      <c r="D262" s="94" t="s">
        <v>162</v>
      </c>
      <c r="E262" s="91"/>
      <c r="F262" s="95" t="s">
        <v>178</v>
      </c>
      <c r="G262" s="90"/>
      <c r="H262" s="91"/>
      <c r="I262" s="96">
        <v>30000</v>
      </c>
      <c r="J262" s="91"/>
      <c r="K262" s="96">
        <v>0</v>
      </c>
      <c r="L262" s="91"/>
      <c r="M262" s="97">
        <v>0</v>
      </c>
      <c r="N262" s="91"/>
      <c r="O262" s="97">
        <v>0</v>
      </c>
      <c r="P262" s="91"/>
      <c r="Q262" s="96">
        <v>26870</v>
      </c>
      <c r="R262" s="91"/>
      <c r="S262" s="96">
        <v>3130</v>
      </c>
      <c r="T262" s="90"/>
      <c r="U262" s="91"/>
    </row>
    <row r="263" spans="1:21" ht="14.25" customHeight="1" x14ac:dyDescent="0.2">
      <c r="A263" s="89" t="s">
        <v>120</v>
      </c>
      <c r="B263" s="90"/>
      <c r="C263" s="90"/>
      <c r="D263" s="90"/>
      <c r="E263" s="90"/>
      <c r="F263" s="90"/>
      <c r="G263" s="90"/>
      <c r="H263" s="91"/>
      <c r="I263" s="92">
        <v>30000</v>
      </c>
      <c r="J263" s="91"/>
      <c r="K263" s="92">
        <v>0</v>
      </c>
      <c r="L263" s="91"/>
      <c r="M263" s="93">
        <v>0</v>
      </c>
      <c r="N263" s="91"/>
      <c r="O263" s="93">
        <v>0</v>
      </c>
      <c r="P263" s="91"/>
      <c r="Q263" s="92">
        <v>26870</v>
      </c>
      <c r="R263" s="91"/>
      <c r="S263" s="92">
        <v>3130</v>
      </c>
      <c r="T263" s="90"/>
      <c r="U263" s="91"/>
    </row>
    <row r="264" spans="1:21" ht="18" customHeight="1" x14ac:dyDescent="0.2">
      <c r="A264" s="98" t="s">
        <v>163</v>
      </c>
      <c r="B264" s="99"/>
      <c r="C264" s="99"/>
      <c r="D264" s="99"/>
      <c r="E264" s="99"/>
      <c r="F264" s="99"/>
      <c r="G264" s="99"/>
      <c r="H264" s="99"/>
      <c r="I264" s="92">
        <v>45000</v>
      </c>
      <c r="J264" s="91"/>
      <c r="K264" s="92">
        <v>0</v>
      </c>
      <c r="L264" s="91"/>
      <c r="M264" s="93">
        <v>0</v>
      </c>
      <c r="N264" s="91"/>
      <c r="O264" s="93">
        <v>0</v>
      </c>
      <c r="P264" s="91"/>
      <c r="Q264" s="92">
        <v>26870</v>
      </c>
      <c r="R264" s="91"/>
      <c r="S264" s="92">
        <v>18130</v>
      </c>
      <c r="T264" s="90"/>
      <c r="U264" s="91"/>
    </row>
    <row r="265" spans="1:21" ht="14.25" customHeight="1" x14ac:dyDescent="0.2">
      <c r="A265" s="75" t="s">
        <v>164</v>
      </c>
      <c r="B265" s="94" t="s">
        <v>3</v>
      </c>
      <c r="C265" s="91"/>
      <c r="D265" s="94" t="s">
        <v>4</v>
      </c>
      <c r="E265" s="91"/>
      <c r="F265" s="95" t="s">
        <v>178</v>
      </c>
      <c r="G265" s="90"/>
      <c r="H265" s="91"/>
      <c r="I265" s="96">
        <v>10000</v>
      </c>
      <c r="J265" s="91"/>
      <c r="K265" s="96">
        <v>0</v>
      </c>
      <c r="L265" s="91"/>
      <c r="M265" s="97">
        <v>0</v>
      </c>
      <c r="N265" s="91"/>
      <c r="O265" s="97">
        <v>0</v>
      </c>
      <c r="P265" s="91"/>
      <c r="Q265" s="96">
        <v>0</v>
      </c>
      <c r="R265" s="91"/>
      <c r="S265" s="96">
        <v>10000</v>
      </c>
      <c r="T265" s="90"/>
      <c r="U265" s="91"/>
    </row>
    <row r="266" spans="1:21" ht="18" customHeight="1" x14ac:dyDescent="0.2">
      <c r="A266" s="89" t="s">
        <v>116</v>
      </c>
      <c r="B266" s="90"/>
      <c r="C266" s="90"/>
      <c r="D266" s="90"/>
      <c r="E266" s="90"/>
      <c r="F266" s="90"/>
      <c r="G266" s="90"/>
      <c r="H266" s="91"/>
      <c r="I266" s="92">
        <v>10000</v>
      </c>
      <c r="J266" s="91"/>
      <c r="K266" s="92">
        <v>0</v>
      </c>
      <c r="L266" s="91"/>
      <c r="M266" s="93">
        <v>0</v>
      </c>
      <c r="N266" s="91"/>
      <c r="O266" s="93">
        <v>0</v>
      </c>
      <c r="P266" s="91"/>
      <c r="Q266" s="92">
        <v>0</v>
      </c>
      <c r="R266" s="91"/>
      <c r="S266" s="92">
        <v>10000</v>
      </c>
      <c r="T266" s="90"/>
      <c r="U266" s="91"/>
    </row>
    <row r="267" spans="1:21" ht="14.25" customHeight="1" x14ac:dyDescent="0.2">
      <c r="A267" s="75" t="s">
        <v>164</v>
      </c>
      <c r="B267" s="94" t="s">
        <v>6</v>
      </c>
      <c r="C267" s="91"/>
      <c r="D267" s="94" t="s">
        <v>140</v>
      </c>
      <c r="E267" s="91"/>
      <c r="F267" s="95" t="s">
        <v>178</v>
      </c>
      <c r="G267" s="90"/>
      <c r="H267" s="91"/>
      <c r="I267" s="96">
        <v>200000</v>
      </c>
      <c r="J267" s="91"/>
      <c r="K267" s="96">
        <v>0</v>
      </c>
      <c r="L267" s="91"/>
      <c r="M267" s="97">
        <v>0</v>
      </c>
      <c r="N267" s="91"/>
      <c r="O267" s="97">
        <v>0</v>
      </c>
      <c r="P267" s="91"/>
      <c r="Q267" s="96">
        <v>0</v>
      </c>
      <c r="R267" s="91"/>
      <c r="S267" s="96">
        <v>200000</v>
      </c>
      <c r="T267" s="90"/>
      <c r="U267" s="91"/>
    </row>
    <row r="268" spans="1:21" ht="14.25" customHeight="1" x14ac:dyDescent="0.2">
      <c r="A268" s="89" t="s">
        <v>120</v>
      </c>
      <c r="B268" s="90"/>
      <c r="C268" s="90"/>
      <c r="D268" s="90"/>
      <c r="E268" s="90"/>
      <c r="F268" s="90"/>
      <c r="G268" s="90"/>
      <c r="H268" s="91"/>
      <c r="I268" s="92">
        <v>200000</v>
      </c>
      <c r="J268" s="91"/>
      <c r="K268" s="92">
        <v>0</v>
      </c>
      <c r="L268" s="91"/>
      <c r="M268" s="93">
        <v>0</v>
      </c>
      <c r="N268" s="91"/>
      <c r="O268" s="93">
        <v>0</v>
      </c>
      <c r="P268" s="91"/>
      <c r="Q268" s="92">
        <v>0</v>
      </c>
      <c r="R268" s="91"/>
      <c r="S268" s="92">
        <v>200000</v>
      </c>
      <c r="T268" s="90"/>
      <c r="U268" s="91"/>
    </row>
    <row r="269" spans="1:21" ht="18" customHeight="1" x14ac:dyDescent="0.2">
      <c r="A269" s="75" t="s">
        <v>164</v>
      </c>
      <c r="B269" s="94" t="s">
        <v>46</v>
      </c>
      <c r="C269" s="91"/>
      <c r="D269" s="94" t="s">
        <v>44</v>
      </c>
      <c r="E269" s="91"/>
      <c r="F269" s="95" t="s">
        <v>178</v>
      </c>
      <c r="G269" s="90"/>
      <c r="H269" s="91"/>
      <c r="I269" s="96">
        <v>900000</v>
      </c>
      <c r="J269" s="91"/>
      <c r="K269" s="96">
        <v>0</v>
      </c>
      <c r="L269" s="91"/>
      <c r="M269" s="97">
        <v>0</v>
      </c>
      <c r="N269" s="91"/>
      <c r="O269" s="97">
        <v>0</v>
      </c>
      <c r="P269" s="91"/>
      <c r="Q269" s="96">
        <v>715147.84</v>
      </c>
      <c r="R269" s="91"/>
      <c r="S269" s="96">
        <v>184852.16</v>
      </c>
      <c r="T269" s="90"/>
      <c r="U269" s="91"/>
    </row>
    <row r="270" spans="1:21" ht="15.75" customHeight="1" x14ac:dyDescent="0.2">
      <c r="A270" s="89" t="s">
        <v>124</v>
      </c>
      <c r="B270" s="90"/>
      <c r="C270" s="90"/>
      <c r="D270" s="90"/>
      <c r="E270" s="90"/>
      <c r="F270" s="90"/>
      <c r="G270" s="90"/>
      <c r="H270" s="91"/>
      <c r="I270" s="92">
        <v>900000</v>
      </c>
      <c r="J270" s="91"/>
      <c r="K270" s="92">
        <v>0</v>
      </c>
      <c r="L270" s="91"/>
      <c r="M270" s="93">
        <v>0</v>
      </c>
      <c r="N270" s="91"/>
      <c r="O270" s="93">
        <v>0</v>
      </c>
      <c r="P270" s="91"/>
      <c r="Q270" s="92">
        <v>715147.84</v>
      </c>
      <c r="R270" s="91"/>
      <c r="S270" s="92">
        <v>184852.16</v>
      </c>
      <c r="T270" s="90"/>
      <c r="U270" s="91"/>
    </row>
    <row r="271" spans="1:21" ht="14.25" customHeight="1" x14ac:dyDescent="0.2">
      <c r="A271" s="75" t="s">
        <v>164</v>
      </c>
      <c r="B271" s="94" t="s">
        <v>7</v>
      </c>
      <c r="C271" s="91"/>
      <c r="D271" s="94" t="s">
        <v>182</v>
      </c>
      <c r="E271" s="91"/>
      <c r="F271" s="95" t="s">
        <v>270</v>
      </c>
      <c r="G271" s="90"/>
      <c r="H271" s="91"/>
      <c r="I271" s="96">
        <v>88000</v>
      </c>
      <c r="J271" s="91"/>
      <c r="K271" s="96">
        <v>0</v>
      </c>
      <c r="L271" s="91"/>
      <c r="M271" s="97">
        <v>0</v>
      </c>
      <c r="N271" s="91"/>
      <c r="O271" s="97">
        <v>0</v>
      </c>
      <c r="P271" s="91"/>
      <c r="Q271" s="96">
        <v>88000</v>
      </c>
      <c r="R271" s="91"/>
      <c r="S271" s="96">
        <v>0</v>
      </c>
      <c r="T271" s="90"/>
      <c r="U271" s="91"/>
    </row>
    <row r="272" spans="1:21" ht="14.25" customHeight="1" x14ac:dyDescent="0.2">
      <c r="A272" s="75" t="s">
        <v>164</v>
      </c>
      <c r="B272" s="94" t="s">
        <v>7</v>
      </c>
      <c r="C272" s="91"/>
      <c r="D272" s="94" t="s">
        <v>81</v>
      </c>
      <c r="E272" s="91"/>
      <c r="F272" s="95" t="s">
        <v>178</v>
      </c>
      <c r="G272" s="90"/>
      <c r="H272" s="91"/>
      <c r="I272" s="96">
        <v>100000</v>
      </c>
      <c r="J272" s="91"/>
      <c r="K272" s="96">
        <v>0</v>
      </c>
      <c r="L272" s="91"/>
      <c r="M272" s="97">
        <v>0</v>
      </c>
      <c r="N272" s="91"/>
      <c r="O272" s="97">
        <v>0</v>
      </c>
      <c r="P272" s="91"/>
      <c r="Q272" s="96">
        <v>0</v>
      </c>
      <c r="R272" s="91"/>
      <c r="S272" s="96">
        <v>100000</v>
      </c>
      <c r="T272" s="90"/>
      <c r="U272" s="91"/>
    </row>
    <row r="273" spans="1:21" ht="14.25" customHeight="1" x14ac:dyDescent="0.2">
      <c r="A273" s="89" t="s">
        <v>126</v>
      </c>
      <c r="B273" s="90"/>
      <c r="C273" s="90"/>
      <c r="D273" s="90"/>
      <c r="E273" s="90"/>
      <c r="F273" s="90"/>
      <c r="G273" s="90"/>
      <c r="H273" s="91"/>
      <c r="I273" s="92">
        <v>188000</v>
      </c>
      <c r="J273" s="91"/>
      <c r="K273" s="92">
        <v>0</v>
      </c>
      <c r="L273" s="91"/>
      <c r="M273" s="93">
        <v>0</v>
      </c>
      <c r="N273" s="91"/>
      <c r="O273" s="93">
        <v>0</v>
      </c>
      <c r="P273" s="91"/>
      <c r="Q273" s="92">
        <v>88000</v>
      </c>
      <c r="R273" s="91"/>
      <c r="S273" s="92">
        <v>100000</v>
      </c>
      <c r="T273" s="90"/>
      <c r="U273" s="91"/>
    </row>
    <row r="274" spans="1:21" ht="14.25" customHeight="1" x14ac:dyDescent="0.2">
      <c r="A274" s="98" t="s">
        <v>165</v>
      </c>
      <c r="B274" s="99"/>
      <c r="C274" s="99"/>
      <c r="D274" s="99"/>
      <c r="E274" s="99"/>
      <c r="F274" s="99"/>
      <c r="G274" s="99"/>
      <c r="H274" s="99"/>
      <c r="I274" s="92">
        <v>1298000</v>
      </c>
      <c r="J274" s="91"/>
      <c r="K274" s="92">
        <v>0</v>
      </c>
      <c r="L274" s="91"/>
      <c r="M274" s="93">
        <v>0</v>
      </c>
      <c r="N274" s="91"/>
      <c r="O274" s="93">
        <v>0</v>
      </c>
      <c r="P274" s="91"/>
      <c r="Q274" s="92">
        <v>803147.84</v>
      </c>
      <c r="R274" s="91"/>
      <c r="S274" s="92">
        <v>494852.16</v>
      </c>
      <c r="T274" s="90"/>
      <c r="U274" s="91"/>
    </row>
    <row r="275" spans="1:21" ht="14.25" customHeight="1" x14ac:dyDescent="0.2">
      <c r="A275" s="75" t="s">
        <v>70</v>
      </c>
      <c r="B275" s="94" t="s">
        <v>70</v>
      </c>
      <c r="C275" s="91"/>
      <c r="D275" s="94" t="s">
        <v>10</v>
      </c>
      <c r="E275" s="91"/>
      <c r="F275" s="95" t="s">
        <v>178</v>
      </c>
      <c r="G275" s="90"/>
      <c r="H275" s="91"/>
      <c r="I275" s="96">
        <v>110800</v>
      </c>
      <c r="J275" s="91"/>
      <c r="K275" s="96">
        <v>0</v>
      </c>
      <c r="L275" s="91"/>
      <c r="M275" s="97">
        <v>0</v>
      </c>
      <c r="N275" s="91"/>
      <c r="O275" s="97">
        <v>0</v>
      </c>
      <c r="P275" s="91"/>
      <c r="Q275" s="96">
        <v>86627</v>
      </c>
      <c r="R275" s="91"/>
      <c r="S275" s="96">
        <v>24173</v>
      </c>
      <c r="T275" s="90"/>
      <c r="U275" s="91"/>
    </row>
    <row r="276" spans="1:21" ht="14.25" customHeight="1" x14ac:dyDescent="0.2">
      <c r="A276" s="75" t="s">
        <v>70</v>
      </c>
      <c r="B276" s="94" t="s">
        <v>70</v>
      </c>
      <c r="C276" s="91"/>
      <c r="D276" s="94" t="s">
        <v>271</v>
      </c>
      <c r="E276" s="91"/>
      <c r="F276" s="95" t="s">
        <v>178</v>
      </c>
      <c r="G276" s="90"/>
      <c r="H276" s="91"/>
      <c r="I276" s="96">
        <v>7057200</v>
      </c>
      <c r="J276" s="91"/>
      <c r="K276" s="96">
        <v>0</v>
      </c>
      <c r="L276" s="91"/>
      <c r="M276" s="97">
        <v>0</v>
      </c>
      <c r="N276" s="91"/>
      <c r="O276" s="97">
        <v>0</v>
      </c>
      <c r="P276" s="91"/>
      <c r="Q276" s="96">
        <v>4823800</v>
      </c>
      <c r="R276" s="91"/>
      <c r="S276" s="96">
        <v>2233400</v>
      </c>
      <c r="T276" s="90"/>
      <c r="U276" s="91"/>
    </row>
    <row r="277" spans="1:21" ht="14.25" customHeight="1" x14ac:dyDescent="0.2">
      <c r="A277" s="75" t="s">
        <v>70</v>
      </c>
      <c r="B277" s="94" t="s">
        <v>70</v>
      </c>
      <c r="C277" s="91"/>
      <c r="D277" s="94" t="s">
        <v>272</v>
      </c>
      <c r="E277" s="91"/>
      <c r="F277" s="95" t="s">
        <v>178</v>
      </c>
      <c r="G277" s="90"/>
      <c r="H277" s="91"/>
      <c r="I277" s="96">
        <v>1766400</v>
      </c>
      <c r="J277" s="91"/>
      <c r="K277" s="96">
        <v>0</v>
      </c>
      <c r="L277" s="91"/>
      <c r="M277" s="97">
        <v>0</v>
      </c>
      <c r="N277" s="91"/>
      <c r="O277" s="97">
        <v>0</v>
      </c>
      <c r="P277" s="91"/>
      <c r="Q277" s="96">
        <v>1397600</v>
      </c>
      <c r="R277" s="91"/>
      <c r="S277" s="96">
        <v>368800</v>
      </c>
      <c r="T277" s="90"/>
      <c r="U277" s="91"/>
    </row>
    <row r="278" spans="1:21" ht="18" customHeight="1" x14ac:dyDescent="0.2">
      <c r="A278" s="75" t="s">
        <v>70</v>
      </c>
      <c r="B278" s="94" t="s">
        <v>70</v>
      </c>
      <c r="C278" s="91"/>
      <c r="D278" s="94" t="s">
        <v>43</v>
      </c>
      <c r="E278" s="91"/>
      <c r="F278" s="95" t="s">
        <v>178</v>
      </c>
      <c r="G278" s="90"/>
      <c r="H278" s="91"/>
      <c r="I278" s="96">
        <v>120000</v>
      </c>
      <c r="J278" s="91"/>
      <c r="K278" s="96">
        <v>0</v>
      </c>
      <c r="L278" s="91"/>
      <c r="M278" s="97">
        <v>0</v>
      </c>
      <c r="N278" s="91"/>
      <c r="O278" s="97">
        <v>0</v>
      </c>
      <c r="P278" s="91"/>
      <c r="Q278" s="96">
        <v>54000</v>
      </c>
      <c r="R278" s="91"/>
      <c r="S278" s="96">
        <v>66000</v>
      </c>
      <c r="T278" s="90"/>
      <c r="U278" s="91"/>
    </row>
    <row r="279" spans="1:21" ht="15.75" customHeight="1" x14ac:dyDescent="0.2">
      <c r="A279" s="75" t="s">
        <v>70</v>
      </c>
      <c r="B279" s="94" t="s">
        <v>70</v>
      </c>
      <c r="C279" s="91"/>
      <c r="D279" s="94" t="s">
        <v>166</v>
      </c>
      <c r="E279" s="91"/>
      <c r="F279" s="95" t="s">
        <v>178</v>
      </c>
      <c r="G279" s="90"/>
      <c r="H279" s="91"/>
      <c r="I279" s="96">
        <v>800024</v>
      </c>
      <c r="J279" s="91"/>
      <c r="K279" s="96">
        <v>0</v>
      </c>
      <c r="L279" s="91"/>
      <c r="M279" s="97">
        <v>0</v>
      </c>
      <c r="N279" s="91"/>
      <c r="O279" s="97">
        <v>0</v>
      </c>
      <c r="P279" s="91"/>
      <c r="Q279" s="96">
        <v>566870</v>
      </c>
      <c r="R279" s="91"/>
      <c r="S279" s="96">
        <v>233154</v>
      </c>
      <c r="T279" s="90"/>
      <c r="U279" s="91"/>
    </row>
    <row r="280" spans="1:21" ht="18" customHeight="1" x14ac:dyDescent="0.2">
      <c r="A280" s="75" t="s">
        <v>70</v>
      </c>
      <c r="B280" s="94" t="s">
        <v>70</v>
      </c>
      <c r="C280" s="91"/>
      <c r="D280" s="94" t="s">
        <v>9</v>
      </c>
      <c r="E280" s="91"/>
      <c r="F280" s="95" t="s">
        <v>178</v>
      </c>
      <c r="G280" s="90"/>
      <c r="H280" s="91"/>
      <c r="I280" s="96">
        <v>244500</v>
      </c>
      <c r="J280" s="91"/>
      <c r="K280" s="96">
        <v>0</v>
      </c>
      <c r="L280" s="91"/>
      <c r="M280" s="97">
        <v>0</v>
      </c>
      <c r="N280" s="91"/>
      <c r="O280" s="97">
        <v>0</v>
      </c>
      <c r="P280" s="91"/>
      <c r="Q280" s="96">
        <v>169500</v>
      </c>
      <c r="R280" s="91"/>
      <c r="S280" s="96">
        <v>75000</v>
      </c>
      <c r="T280" s="90"/>
      <c r="U280" s="91"/>
    </row>
    <row r="281" spans="1:21" x14ac:dyDescent="0.2">
      <c r="A281" s="75" t="s">
        <v>70</v>
      </c>
      <c r="B281" s="94" t="s">
        <v>70</v>
      </c>
      <c r="C281" s="91"/>
      <c r="D281" s="94" t="s">
        <v>167</v>
      </c>
      <c r="E281" s="91"/>
      <c r="F281" s="95" t="s">
        <v>178</v>
      </c>
      <c r="G281" s="90"/>
      <c r="H281" s="91"/>
      <c r="I281" s="96">
        <v>186871</v>
      </c>
      <c r="J281" s="91"/>
      <c r="K281" s="96">
        <v>0</v>
      </c>
      <c r="L281" s="91"/>
      <c r="M281" s="97">
        <v>0</v>
      </c>
      <c r="N281" s="91"/>
      <c r="O281" s="97">
        <v>0</v>
      </c>
      <c r="P281" s="91"/>
      <c r="Q281" s="96">
        <v>186871</v>
      </c>
      <c r="R281" s="91"/>
      <c r="S281" s="96">
        <v>0</v>
      </c>
      <c r="T281" s="90"/>
      <c r="U281" s="91"/>
    </row>
    <row r="282" spans="1:21" x14ac:dyDescent="0.2">
      <c r="A282" s="89" t="s">
        <v>168</v>
      </c>
      <c r="B282" s="90"/>
      <c r="C282" s="90"/>
      <c r="D282" s="90"/>
      <c r="E282" s="90"/>
      <c r="F282" s="90"/>
      <c r="G282" s="90"/>
      <c r="H282" s="91"/>
      <c r="I282" s="92">
        <v>10285795</v>
      </c>
      <c r="J282" s="91"/>
      <c r="K282" s="92">
        <v>0</v>
      </c>
      <c r="L282" s="91"/>
      <c r="M282" s="93">
        <v>0</v>
      </c>
      <c r="N282" s="91"/>
      <c r="O282" s="93">
        <v>0</v>
      </c>
      <c r="P282" s="91"/>
      <c r="Q282" s="92">
        <v>7285268</v>
      </c>
      <c r="R282" s="91"/>
      <c r="S282" s="92">
        <v>3000527</v>
      </c>
      <c r="T282" s="90"/>
      <c r="U282" s="91"/>
    </row>
    <row r="283" spans="1:21" x14ac:dyDescent="0.2">
      <c r="A283" s="98" t="s">
        <v>169</v>
      </c>
      <c r="B283" s="99"/>
      <c r="C283" s="99"/>
      <c r="D283" s="99"/>
      <c r="E283" s="99"/>
      <c r="F283" s="99"/>
      <c r="G283" s="99"/>
      <c r="H283" s="99"/>
      <c r="I283" s="92">
        <v>10285795</v>
      </c>
      <c r="J283" s="91"/>
      <c r="K283" s="92">
        <v>0</v>
      </c>
      <c r="L283" s="91"/>
      <c r="M283" s="93">
        <v>0</v>
      </c>
      <c r="N283" s="91"/>
      <c r="O283" s="93">
        <v>0</v>
      </c>
      <c r="P283" s="91"/>
      <c r="Q283" s="92">
        <v>7285268</v>
      </c>
      <c r="R283" s="91"/>
      <c r="S283" s="92">
        <v>3000527</v>
      </c>
      <c r="T283" s="90"/>
      <c r="U283" s="91"/>
    </row>
    <row r="284" spans="1:21" x14ac:dyDescent="0.2">
      <c r="A284" s="89" t="s">
        <v>170</v>
      </c>
      <c r="B284" s="90"/>
      <c r="C284" s="90"/>
      <c r="D284" s="90"/>
      <c r="E284" s="90"/>
      <c r="F284" s="90"/>
      <c r="G284" s="90"/>
      <c r="H284" s="91"/>
      <c r="I284" s="92">
        <v>45152400</v>
      </c>
      <c r="J284" s="91"/>
      <c r="K284" s="92">
        <v>449000</v>
      </c>
      <c r="L284" s="91"/>
      <c r="M284" s="93">
        <v>449000</v>
      </c>
      <c r="N284" s="91"/>
      <c r="O284" s="93">
        <v>2418354.86</v>
      </c>
      <c r="P284" s="91"/>
      <c r="Q284" s="92">
        <v>25248214.48</v>
      </c>
      <c r="R284" s="91"/>
      <c r="S284" s="92">
        <v>17485830.66</v>
      </c>
      <c r="T284" s="90"/>
      <c r="U284" s="91"/>
    </row>
  </sheetData>
  <mergeCells count="2382">
    <mergeCell ref="F189:H189"/>
    <mergeCell ref="I189:J189"/>
    <mergeCell ref="K189:L189"/>
    <mergeCell ref="M189:N189"/>
    <mergeCell ref="I177:J177"/>
    <mergeCell ref="K177:L177"/>
    <mergeCell ref="M177:N177"/>
    <mergeCell ref="B176:C176"/>
    <mergeCell ref="D176:E176"/>
    <mergeCell ref="F176:H176"/>
    <mergeCell ref="A177:H177"/>
    <mergeCell ref="K193:L193"/>
    <mergeCell ref="M193:N193"/>
    <mergeCell ref="M201:N201"/>
    <mergeCell ref="D206:E206"/>
    <mergeCell ref="I207:J207"/>
    <mergeCell ref="K207:L207"/>
    <mergeCell ref="M207:N207"/>
    <mergeCell ref="I203:J203"/>
    <mergeCell ref="K203:L203"/>
    <mergeCell ref="M203:N203"/>
    <mergeCell ref="B197:C197"/>
    <mergeCell ref="D197:E197"/>
    <mergeCell ref="F197:H197"/>
    <mergeCell ref="I197:J197"/>
    <mergeCell ref="K197:L197"/>
    <mergeCell ref="M197:N197"/>
    <mergeCell ref="M141:N141"/>
    <mergeCell ref="I145:J145"/>
    <mergeCell ref="K145:L145"/>
    <mergeCell ref="D154:E154"/>
    <mergeCell ref="I151:J151"/>
    <mergeCell ref="K151:L151"/>
    <mergeCell ref="M151:N151"/>
    <mergeCell ref="I153:J153"/>
    <mergeCell ref="K153:L153"/>
    <mergeCell ref="M153:N153"/>
    <mergeCell ref="M145:N145"/>
    <mergeCell ref="I147:J147"/>
    <mergeCell ref="K147:L147"/>
    <mergeCell ref="M147:N147"/>
    <mergeCell ref="B150:C150"/>
    <mergeCell ref="D150:E150"/>
    <mergeCell ref="F150:H150"/>
    <mergeCell ref="I150:J150"/>
    <mergeCell ref="K150:L150"/>
    <mergeCell ref="M150:N150"/>
    <mergeCell ref="M131:N131"/>
    <mergeCell ref="I133:J133"/>
    <mergeCell ref="K133:L133"/>
    <mergeCell ref="M133:N133"/>
    <mergeCell ref="D118:E118"/>
    <mergeCell ref="F118:H118"/>
    <mergeCell ref="A119:H119"/>
    <mergeCell ref="B123:C123"/>
    <mergeCell ref="D123:E123"/>
    <mergeCell ref="F123:H123"/>
    <mergeCell ref="B126:C126"/>
    <mergeCell ref="D126:E126"/>
    <mergeCell ref="F126:H126"/>
    <mergeCell ref="A127:H127"/>
    <mergeCell ref="A130:H130"/>
    <mergeCell ref="I137:J137"/>
    <mergeCell ref="K137:L137"/>
    <mergeCell ref="M137:N137"/>
    <mergeCell ref="M103:N103"/>
    <mergeCell ref="I105:J105"/>
    <mergeCell ref="K105:L105"/>
    <mergeCell ref="M105:N105"/>
    <mergeCell ref="B107:C107"/>
    <mergeCell ref="F107:H107"/>
    <mergeCell ref="D114:E114"/>
    <mergeCell ref="I109:J109"/>
    <mergeCell ref="K109:L109"/>
    <mergeCell ref="M109:N109"/>
    <mergeCell ref="I111:J111"/>
    <mergeCell ref="K111:L111"/>
    <mergeCell ref="M111:N111"/>
    <mergeCell ref="I107:J107"/>
    <mergeCell ref="K107:L107"/>
    <mergeCell ref="M107:N107"/>
    <mergeCell ref="I129:J129"/>
    <mergeCell ref="K129:L129"/>
    <mergeCell ref="M129:N129"/>
    <mergeCell ref="D8:E8"/>
    <mergeCell ref="D15:E15"/>
    <mergeCell ref="D16:E16"/>
    <mergeCell ref="B15:C15"/>
    <mergeCell ref="F15:H15"/>
    <mergeCell ref="F29:H29"/>
    <mergeCell ref="B38:C38"/>
    <mergeCell ref="D38:E38"/>
    <mergeCell ref="F38:H38"/>
    <mergeCell ref="D55:E55"/>
    <mergeCell ref="B51:C51"/>
    <mergeCell ref="D51:E51"/>
    <mergeCell ref="F51:H51"/>
    <mergeCell ref="I51:J51"/>
    <mergeCell ref="K51:L51"/>
    <mergeCell ref="M51:N51"/>
    <mergeCell ref="B53:C53"/>
    <mergeCell ref="D53:E53"/>
    <mergeCell ref="F53:H53"/>
    <mergeCell ref="I53:J53"/>
    <mergeCell ref="K53:L53"/>
    <mergeCell ref="M53:N53"/>
    <mergeCell ref="B55:C55"/>
    <mergeCell ref="F55:H55"/>
    <mergeCell ref="I55:J55"/>
    <mergeCell ref="K55:L55"/>
    <mergeCell ref="M55:N55"/>
    <mergeCell ref="B54:C54"/>
    <mergeCell ref="D54:E54"/>
    <mergeCell ref="F54:H54"/>
    <mergeCell ref="O7:P7"/>
    <mergeCell ref="Q7:R7"/>
    <mergeCell ref="S7:U7"/>
    <mergeCell ref="B8:C8"/>
    <mergeCell ref="F8:H8"/>
    <mergeCell ref="I8:J8"/>
    <mergeCell ref="K8:L8"/>
    <mergeCell ref="M8:N8"/>
    <mergeCell ref="O8:P8"/>
    <mergeCell ref="Q8:R8"/>
    <mergeCell ref="S8:U8"/>
    <mergeCell ref="B5:C5"/>
    <mergeCell ref="F5:H5"/>
    <mergeCell ref="I5:J5"/>
    <mergeCell ref="K5:L5"/>
    <mergeCell ref="M5:N5"/>
    <mergeCell ref="O5:P5"/>
    <mergeCell ref="Q5:R5"/>
    <mergeCell ref="S5:U5"/>
    <mergeCell ref="B6:C6"/>
    <mergeCell ref="F6:H6"/>
    <mergeCell ref="I6:J6"/>
    <mergeCell ref="K6:L6"/>
    <mergeCell ref="M6:N6"/>
    <mergeCell ref="O6:P6"/>
    <mergeCell ref="Q6:R6"/>
    <mergeCell ref="S6:U6"/>
    <mergeCell ref="D6:E6"/>
    <mergeCell ref="I7:J7"/>
    <mergeCell ref="K7:L7"/>
    <mergeCell ref="M7:N7"/>
    <mergeCell ref="D5:E5"/>
    <mergeCell ref="O11:P11"/>
    <mergeCell ref="Q11:R11"/>
    <mergeCell ref="S11:U11"/>
    <mergeCell ref="B12:C12"/>
    <mergeCell ref="F12:H12"/>
    <mergeCell ref="I12:J12"/>
    <mergeCell ref="K12:L12"/>
    <mergeCell ref="M12:N12"/>
    <mergeCell ref="O12:P12"/>
    <mergeCell ref="Q12:R12"/>
    <mergeCell ref="S12:U12"/>
    <mergeCell ref="O9:P9"/>
    <mergeCell ref="Q9:R9"/>
    <mergeCell ref="S9:U9"/>
    <mergeCell ref="B10:C10"/>
    <mergeCell ref="F10:H10"/>
    <mergeCell ref="I10:J10"/>
    <mergeCell ref="K10:L10"/>
    <mergeCell ref="M10:N10"/>
    <mergeCell ref="O10:P10"/>
    <mergeCell ref="Q10:R10"/>
    <mergeCell ref="S10:U10"/>
    <mergeCell ref="D12:E12"/>
    <mergeCell ref="D10:E10"/>
    <mergeCell ref="I9:J9"/>
    <mergeCell ref="K9:L9"/>
    <mergeCell ref="M9:N9"/>
    <mergeCell ref="I11:J11"/>
    <mergeCell ref="K11:L11"/>
    <mergeCell ref="M11:N11"/>
    <mergeCell ref="O15:P15"/>
    <mergeCell ref="Q15:R15"/>
    <mergeCell ref="S15:U15"/>
    <mergeCell ref="B16:C16"/>
    <mergeCell ref="F16:H16"/>
    <mergeCell ref="I16:J16"/>
    <mergeCell ref="K16:L16"/>
    <mergeCell ref="M16:N16"/>
    <mergeCell ref="O16:P16"/>
    <mergeCell ref="Q16:R16"/>
    <mergeCell ref="S16:U16"/>
    <mergeCell ref="O13:P13"/>
    <mergeCell ref="Q13:R13"/>
    <mergeCell ref="S13:U13"/>
    <mergeCell ref="I14:J14"/>
    <mergeCell ref="K14:L14"/>
    <mergeCell ref="M14:N14"/>
    <mergeCell ref="O14:P14"/>
    <mergeCell ref="Q14:R14"/>
    <mergeCell ref="S14:U14"/>
    <mergeCell ref="I13:J13"/>
    <mergeCell ref="K13:L13"/>
    <mergeCell ref="M13:N13"/>
    <mergeCell ref="I15:J15"/>
    <mergeCell ref="K15:L15"/>
    <mergeCell ref="M15:N15"/>
    <mergeCell ref="I19:J19"/>
    <mergeCell ref="K19:L19"/>
    <mergeCell ref="M19:N19"/>
    <mergeCell ref="O19:P19"/>
    <mergeCell ref="Q19:R19"/>
    <mergeCell ref="S19:U19"/>
    <mergeCell ref="B20:C20"/>
    <mergeCell ref="F20:H20"/>
    <mergeCell ref="I20:J20"/>
    <mergeCell ref="K20:L20"/>
    <mergeCell ref="M20:N20"/>
    <mergeCell ref="O20:P20"/>
    <mergeCell ref="Q20:R20"/>
    <mergeCell ref="S20:U20"/>
    <mergeCell ref="I17:J17"/>
    <mergeCell ref="K17:L17"/>
    <mergeCell ref="M17:N17"/>
    <mergeCell ref="O17:P17"/>
    <mergeCell ref="Q17:R17"/>
    <mergeCell ref="S17:U17"/>
    <mergeCell ref="I18:J18"/>
    <mergeCell ref="K18:L18"/>
    <mergeCell ref="M18:N18"/>
    <mergeCell ref="O18:P18"/>
    <mergeCell ref="Q18:R18"/>
    <mergeCell ref="S18:U18"/>
    <mergeCell ref="B19:C19"/>
    <mergeCell ref="F19:H19"/>
    <mergeCell ref="D20:E20"/>
    <mergeCell ref="D19:E19"/>
    <mergeCell ref="I23:J23"/>
    <mergeCell ref="K23:L23"/>
    <mergeCell ref="M23:N23"/>
    <mergeCell ref="O23:P23"/>
    <mergeCell ref="Q23:R23"/>
    <mergeCell ref="S23:U23"/>
    <mergeCell ref="B24:C24"/>
    <mergeCell ref="F24:H24"/>
    <mergeCell ref="I24:J24"/>
    <mergeCell ref="K24:L24"/>
    <mergeCell ref="M24:N24"/>
    <mergeCell ref="O24:P24"/>
    <mergeCell ref="Q24:R24"/>
    <mergeCell ref="S24:U24"/>
    <mergeCell ref="B21:C21"/>
    <mergeCell ref="F21:H21"/>
    <mergeCell ref="I21:J21"/>
    <mergeCell ref="K21:L21"/>
    <mergeCell ref="M21:N21"/>
    <mergeCell ref="O21:P21"/>
    <mergeCell ref="Q21:R21"/>
    <mergeCell ref="S21:U21"/>
    <mergeCell ref="I22:J22"/>
    <mergeCell ref="K22:L22"/>
    <mergeCell ref="M22:N22"/>
    <mergeCell ref="O22:P22"/>
    <mergeCell ref="Q22:R22"/>
    <mergeCell ref="S22:U22"/>
    <mergeCell ref="D23:E23"/>
    <mergeCell ref="D24:E24"/>
    <mergeCell ref="D21:E21"/>
    <mergeCell ref="I27:J27"/>
    <mergeCell ref="K27:L27"/>
    <mergeCell ref="M27:N27"/>
    <mergeCell ref="O27:P27"/>
    <mergeCell ref="Q27:R27"/>
    <mergeCell ref="S27:U27"/>
    <mergeCell ref="B28:C28"/>
    <mergeCell ref="F28:H28"/>
    <mergeCell ref="I28:J28"/>
    <mergeCell ref="K28:L28"/>
    <mergeCell ref="M28:N28"/>
    <mergeCell ref="O28:P28"/>
    <mergeCell ref="Q28:R28"/>
    <mergeCell ref="S28:U28"/>
    <mergeCell ref="B25:C25"/>
    <mergeCell ref="F25:H25"/>
    <mergeCell ref="I25:J25"/>
    <mergeCell ref="K25:L25"/>
    <mergeCell ref="M25:N25"/>
    <mergeCell ref="O25:P25"/>
    <mergeCell ref="Q25:R25"/>
    <mergeCell ref="S25:U25"/>
    <mergeCell ref="B26:C26"/>
    <mergeCell ref="F26:H26"/>
    <mergeCell ref="I26:J26"/>
    <mergeCell ref="K26:L26"/>
    <mergeCell ref="M26:N26"/>
    <mergeCell ref="O26:P26"/>
    <mergeCell ref="Q26:R26"/>
    <mergeCell ref="S26:U26"/>
    <mergeCell ref="D26:E26"/>
    <mergeCell ref="D27:E27"/>
    <mergeCell ref="O31:P31"/>
    <mergeCell ref="Q31:R31"/>
    <mergeCell ref="S31:U31"/>
    <mergeCell ref="I32:J32"/>
    <mergeCell ref="K32:L32"/>
    <mergeCell ref="M32:N32"/>
    <mergeCell ref="O32:P32"/>
    <mergeCell ref="Q32:R32"/>
    <mergeCell ref="S32:U32"/>
    <mergeCell ref="I29:J29"/>
    <mergeCell ref="K29:L29"/>
    <mergeCell ref="M29:N29"/>
    <mergeCell ref="O29:P29"/>
    <mergeCell ref="Q29:R29"/>
    <mergeCell ref="S29:U29"/>
    <mergeCell ref="B30:C30"/>
    <mergeCell ref="F30:H30"/>
    <mergeCell ref="I30:J30"/>
    <mergeCell ref="K30:L30"/>
    <mergeCell ref="M30:N30"/>
    <mergeCell ref="O30:P30"/>
    <mergeCell ref="Q30:R30"/>
    <mergeCell ref="S30:U30"/>
    <mergeCell ref="D30:E30"/>
    <mergeCell ref="I31:J31"/>
    <mergeCell ref="K31:L31"/>
    <mergeCell ref="M31:N31"/>
    <mergeCell ref="B31:C31"/>
    <mergeCell ref="F31:H31"/>
    <mergeCell ref="D31:E31"/>
    <mergeCell ref="B29:C29"/>
    <mergeCell ref="D29:E29"/>
    <mergeCell ref="O35:P35"/>
    <mergeCell ref="Q35:R35"/>
    <mergeCell ref="S35:U35"/>
    <mergeCell ref="I36:J36"/>
    <mergeCell ref="K36:L36"/>
    <mergeCell ref="M36:N36"/>
    <mergeCell ref="O36:P36"/>
    <mergeCell ref="Q36:R36"/>
    <mergeCell ref="S36:U36"/>
    <mergeCell ref="O33:P33"/>
    <mergeCell ref="Q33:R33"/>
    <mergeCell ref="S33:U33"/>
    <mergeCell ref="B34:C34"/>
    <mergeCell ref="F34:H34"/>
    <mergeCell ref="I34:J34"/>
    <mergeCell ref="K34:L34"/>
    <mergeCell ref="M34:N34"/>
    <mergeCell ref="O34:P34"/>
    <mergeCell ref="Q34:R34"/>
    <mergeCell ref="S34:U34"/>
    <mergeCell ref="I33:J33"/>
    <mergeCell ref="K33:L33"/>
    <mergeCell ref="M33:N33"/>
    <mergeCell ref="I35:J35"/>
    <mergeCell ref="K35:L35"/>
    <mergeCell ref="M35:N35"/>
    <mergeCell ref="D35:E35"/>
    <mergeCell ref="B33:C33"/>
    <mergeCell ref="F33:H33"/>
    <mergeCell ref="D33:E33"/>
    <mergeCell ref="D34:E34"/>
    <mergeCell ref="O39:P39"/>
    <mergeCell ref="Q39:R39"/>
    <mergeCell ref="S39:U39"/>
    <mergeCell ref="B40:C40"/>
    <mergeCell ref="D40:E40"/>
    <mergeCell ref="F40:H40"/>
    <mergeCell ref="I40:J40"/>
    <mergeCell ref="K40:L40"/>
    <mergeCell ref="M40:N40"/>
    <mergeCell ref="O40:P40"/>
    <mergeCell ref="Q40:R40"/>
    <mergeCell ref="S40:U40"/>
    <mergeCell ref="O37:P37"/>
    <mergeCell ref="Q37:R37"/>
    <mergeCell ref="S37:U37"/>
    <mergeCell ref="I38:J38"/>
    <mergeCell ref="K38:L38"/>
    <mergeCell ref="M38:N38"/>
    <mergeCell ref="O38:P38"/>
    <mergeCell ref="Q38:R38"/>
    <mergeCell ref="S38:U38"/>
    <mergeCell ref="I37:J37"/>
    <mergeCell ref="K37:L37"/>
    <mergeCell ref="M37:N37"/>
    <mergeCell ref="I39:J39"/>
    <mergeCell ref="K39:L39"/>
    <mergeCell ref="M39:N39"/>
    <mergeCell ref="D37:E37"/>
    <mergeCell ref="B37:C37"/>
    <mergeCell ref="F37:H37"/>
    <mergeCell ref="B39:C39"/>
    <mergeCell ref="F39:H39"/>
    <mergeCell ref="O43:P43"/>
    <mergeCell ref="Q43:R43"/>
    <mergeCell ref="S43:U43"/>
    <mergeCell ref="B44:C44"/>
    <mergeCell ref="F44:H44"/>
    <mergeCell ref="I44:J44"/>
    <mergeCell ref="K44:L44"/>
    <mergeCell ref="M44:N44"/>
    <mergeCell ref="O44:P44"/>
    <mergeCell ref="Q44:R44"/>
    <mergeCell ref="S44:U44"/>
    <mergeCell ref="O41:P41"/>
    <mergeCell ref="Q41:R41"/>
    <mergeCell ref="S41:U41"/>
    <mergeCell ref="B42:C42"/>
    <mergeCell ref="F42:H42"/>
    <mergeCell ref="I42:J42"/>
    <mergeCell ref="K42:L42"/>
    <mergeCell ref="M42:N42"/>
    <mergeCell ref="O42:P42"/>
    <mergeCell ref="Q42:R42"/>
    <mergeCell ref="S42:U42"/>
    <mergeCell ref="I41:J41"/>
    <mergeCell ref="K41:L41"/>
    <mergeCell ref="M41:N41"/>
    <mergeCell ref="I43:J43"/>
    <mergeCell ref="K43:L43"/>
    <mergeCell ref="M43:N43"/>
    <mergeCell ref="D44:E44"/>
    <mergeCell ref="D42:E42"/>
    <mergeCell ref="B43:C43"/>
    <mergeCell ref="O47:P47"/>
    <mergeCell ref="Q47:R47"/>
    <mergeCell ref="S47:U47"/>
    <mergeCell ref="I48:J48"/>
    <mergeCell ref="K48:L48"/>
    <mergeCell ref="M48:N48"/>
    <mergeCell ref="O48:P48"/>
    <mergeCell ref="Q48:R48"/>
    <mergeCell ref="S48:U48"/>
    <mergeCell ref="O45:P45"/>
    <mergeCell ref="Q45:R45"/>
    <mergeCell ref="S45:U45"/>
    <mergeCell ref="I46:J46"/>
    <mergeCell ref="K46:L46"/>
    <mergeCell ref="M46:N46"/>
    <mergeCell ref="O46:P46"/>
    <mergeCell ref="Q46:R46"/>
    <mergeCell ref="S46:U46"/>
    <mergeCell ref="I45:J45"/>
    <mergeCell ref="K45:L45"/>
    <mergeCell ref="M45:N45"/>
    <mergeCell ref="I47:J47"/>
    <mergeCell ref="K47:L47"/>
    <mergeCell ref="M47:N47"/>
    <mergeCell ref="B56:C56"/>
    <mergeCell ref="D56:E56"/>
    <mergeCell ref="F56:H56"/>
    <mergeCell ref="O51:P51"/>
    <mergeCell ref="Q51:R51"/>
    <mergeCell ref="S51:U51"/>
    <mergeCell ref="I52:J52"/>
    <mergeCell ref="K52:L52"/>
    <mergeCell ref="M52:N52"/>
    <mergeCell ref="O52:P52"/>
    <mergeCell ref="Q52:R52"/>
    <mergeCell ref="S52:U52"/>
    <mergeCell ref="D49:E49"/>
    <mergeCell ref="F49:H49"/>
    <mergeCell ref="I49:J49"/>
    <mergeCell ref="K49:L49"/>
    <mergeCell ref="M49:N49"/>
    <mergeCell ref="O49:P49"/>
    <mergeCell ref="Q49:R49"/>
    <mergeCell ref="S49:U49"/>
    <mergeCell ref="I50:J50"/>
    <mergeCell ref="K50:L50"/>
    <mergeCell ref="M50:N50"/>
    <mergeCell ref="O50:P50"/>
    <mergeCell ref="Q50:R50"/>
    <mergeCell ref="S50:U50"/>
    <mergeCell ref="B49:C49"/>
    <mergeCell ref="O55:P55"/>
    <mergeCell ref="Q55:R55"/>
    <mergeCell ref="S55:U55"/>
    <mergeCell ref="I56:J56"/>
    <mergeCell ref="K56:L56"/>
    <mergeCell ref="M56:N56"/>
    <mergeCell ref="O56:P56"/>
    <mergeCell ref="Q56:R56"/>
    <mergeCell ref="S56:U56"/>
    <mergeCell ref="O53:P53"/>
    <mergeCell ref="Q53:R53"/>
    <mergeCell ref="S53:U53"/>
    <mergeCell ref="I54:J54"/>
    <mergeCell ref="K54:L54"/>
    <mergeCell ref="M54:N54"/>
    <mergeCell ref="O54:P54"/>
    <mergeCell ref="Q54:R54"/>
    <mergeCell ref="S54:U54"/>
    <mergeCell ref="O59:P59"/>
    <mergeCell ref="Q59:R59"/>
    <mergeCell ref="S59:U59"/>
    <mergeCell ref="I60:J60"/>
    <mergeCell ref="K60:L60"/>
    <mergeCell ref="M60:N60"/>
    <mergeCell ref="O60:P60"/>
    <mergeCell ref="Q60:R60"/>
    <mergeCell ref="S60:U60"/>
    <mergeCell ref="O57:P57"/>
    <mergeCell ref="Q57:R57"/>
    <mergeCell ref="S57:U57"/>
    <mergeCell ref="I58:J58"/>
    <mergeCell ref="K58:L58"/>
    <mergeCell ref="M58:N58"/>
    <mergeCell ref="O58:P58"/>
    <mergeCell ref="Q58:R58"/>
    <mergeCell ref="S58:U58"/>
    <mergeCell ref="I57:J57"/>
    <mergeCell ref="K57:L57"/>
    <mergeCell ref="M57:N57"/>
    <mergeCell ref="I59:J59"/>
    <mergeCell ref="K59:L59"/>
    <mergeCell ref="M59:N59"/>
    <mergeCell ref="O63:P63"/>
    <mergeCell ref="Q63:R63"/>
    <mergeCell ref="S63:U63"/>
    <mergeCell ref="I64:J64"/>
    <mergeCell ref="K64:L64"/>
    <mergeCell ref="M64:N64"/>
    <mergeCell ref="O64:P64"/>
    <mergeCell ref="Q64:R64"/>
    <mergeCell ref="S64:U64"/>
    <mergeCell ref="F61:H61"/>
    <mergeCell ref="I61:J61"/>
    <mergeCell ref="K61:L61"/>
    <mergeCell ref="M61:N61"/>
    <mergeCell ref="O61:P61"/>
    <mergeCell ref="Q61:R61"/>
    <mergeCell ref="S61:U61"/>
    <mergeCell ref="A62:H62"/>
    <mergeCell ref="I62:J62"/>
    <mergeCell ref="K62:L62"/>
    <mergeCell ref="M62:N62"/>
    <mergeCell ref="O62:P62"/>
    <mergeCell ref="Q62:R62"/>
    <mergeCell ref="S62:U62"/>
    <mergeCell ref="D61:E61"/>
    <mergeCell ref="B61:C61"/>
    <mergeCell ref="D63:E63"/>
    <mergeCell ref="B63:C63"/>
    <mergeCell ref="F63:H63"/>
    <mergeCell ref="I63:J63"/>
    <mergeCell ref="K63:L63"/>
    <mergeCell ref="M63:N63"/>
    <mergeCell ref="O67:P67"/>
    <mergeCell ref="Q67:R67"/>
    <mergeCell ref="S67:U67"/>
    <mergeCell ref="I68:J68"/>
    <mergeCell ref="K68:L68"/>
    <mergeCell ref="M68:N68"/>
    <mergeCell ref="O68:P68"/>
    <mergeCell ref="Q68:R68"/>
    <mergeCell ref="S68:U68"/>
    <mergeCell ref="O65:P65"/>
    <mergeCell ref="Q65:R65"/>
    <mergeCell ref="S65:U65"/>
    <mergeCell ref="I66:J66"/>
    <mergeCell ref="K66:L66"/>
    <mergeCell ref="M66:N66"/>
    <mergeCell ref="O66:P66"/>
    <mergeCell ref="Q66:R66"/>
    <mergeCell ref="S66:U66"/>
    <mergeCell ref="I65:J65"/>
    <mergeCell ref="K65:L65"/>
    <mergeCell ref="M65:N65"/>
    <mergeCell ref="I67:J67"/>
    <mergeCell ref="K67:L67"/>
    <mergeCell ref="M67:N67"/>
    <mergeCell ref="O71:P71"/>
    <mergeCell ref="Q71:R71"/>
    <mergeCell ref="S71:U71"/>
    <mergeCell ref="B72:C72"/>
    <mergeCell ref="F72:H72"/>
    <mergeCell ref="I72:J72"/>
    <mergeCell ref="K72:L72"/>
    <mergeCell ref="M72:N72"/>
    <mergeCell ref="O72:P72"/>
    <mergeCell ref="Q72:R72"/>
    <mergeCell ref="S72:U72"/>
    <mergeCell ref="I69:J69"/>
    <mergeCell ref="K69:L69"/>
    <mergeCell ref="M69:N69"/>
    <mergeCell ref="O69:P69"/>
    <mergeCell ref="Q69:R69"/>
    <mergeCell ref="S69:U69"/>
    <mergeCell ref="I70:J70"/>
    <mergeCell ref="K70:L70"/>
    <mergeCell ref="M70:N70"/>
    <mergeCell ref="O70:P70"/>
    <mergeCell ref="Q70:R70"/>
    <mergeCell ref="S70:U70"/>
    <mergeCell ref="D71:E71"/>
    <mergeCell ref="D72:E72"/>
    <mergeCell ref="B71:C71"/>
    <mergeCell ref="F71:H71"/>
    <mergeCell ref="I71:J71"/>
    <mergeCell ref="K71:L71"/>
    <mergeCell ref="M71:N71"/>
    <mergeCell ref="O75:P75"/>
    <mergeCell ref="Q75:R75"/>
    <mergeCell ref="S75:U75"/>
    <mergeCell ref="B76:C76"/>
    <mergeCell ref="F76:H76"/>
    <mergeCell ref="I76:J76"/>
    <mergeCell ref="K76:L76"/>
    <mergeCell ref="M76:N76"/>
    <mergeCell ref="O76:P76"/>
    <mergeCell ref="Q76:R76"/>
    <mergeCell ref="S76:U76"/>
    <mergeCell ref="O73:P73"/>
    <mergeCell ref="Q73:R73"/>
    <mergeCell ref="S73:U73"/>
    <mergeCell ref="I74:J74"/>
    <mergeCell ref="K74:L74"/>
    <mergeCell ref="M74:N74"/>
    <mergeCell ref="O74:P74"/>
    <mergeCell ref="Q74:R74"/>
    <mergeCell ref="S74:U74"/>
    <mergeCell ref="D73:E73"/>
    <mergeCell ref="D76:E76"/>
    <mergeCell ref="B73:C73"/>
    <mergeCell ref="F73:H73"/>
    <mergeCell ref="I73:J73"/>
    <mergeCell ref="K73:L73"/>
    <mergeCell ref="M73:N73"/>
    <mergeCell ref="I75:J75"/>
    <mergeCell ref="K75:L75"/>
    <mergeCell ref="M75:N75"/>
    <mergeCell ref="O79:P79"/>
    <mergeCell ref="Q79:R79"/>
    <mergeCell ref="S79:U79"/>
    <mergeCell ref="I80:J80"/>
    <mergeCell ref="K80:L80"/>
    <mergeCell ref="M80:N80"/>
    <mergeCell ref="O80:P80"/>
    <mergeCell ref="Q80:R80"/>
    <mergeCell ref="S80:U80"/>
    <mergeCell ref="O77:P77"/>
    <mergeCell ref="Q77:R77"/>
    <mergeCell ref="S77:U77"/>
    <mergeCell ref="I78:J78"/>
    <mergeCell ref="K78:L78"/>
    <mergeCell ref="M78:N78"/>
    <mergeCell ref="O78:P78"/>
    <mergeCell ref="Q78:R78"/>
    <mergeCell ref="S78:U78"/>
    <mergeCell ref="I77:J77"/>
    <mergeCell ref="K77:L77"/>
    <mergeCell ref="M77:N77"/>
    <mergeCell ref="I79:J79"/>
    <mergeCell ref="K79:L79"/>
    <mergeCell ref="M79:N79"/>
    <mergeCell ref="I84:J84"/>
    <mergeCell ref="K84:L84"/>
    <mergeCell ref="M84:N84"/>
    <mergeCell ref="O84:P84"/>
    <mergeCell ref="Q84:R84"/>
    <mergeCell ref="S84:U84"/>
    <mergeCell ref="I81:J81"/>
    <mergeCell ref="K81:L81"/>
    <mergeCell ref="M81:N81"/>
    <mergeCell ref="O81:P81"/>
    <mergeCell ref="Q81:R81"/>
    <mergeCell ref="S81:U81"/>
    <mergeCell ref="I82:J82"/>
    <mergeCell ref="K82:L82"/>
    <mergeCell ref="M82:N82"/>
    <mergeCell ref="O82:P82"/>
    <mergeCell ref="Q82:R82"/>
    <mergeCell ref="S82:U82"/>
    <mergeCell ref="I83:J83"/>
    <mergeCell ref="K83:L83"/>
    <mergeCell ref="M83:N83"/>
    <mergeCell ref="O83:P83"/>
    <mergeCell ref="Q83:R83"/>
    <mergeCell ref="S83:U83"/>
    <mergeCell ref="O87:P87"/>
    <mergeCell ref="Q87:R87"/>
    <mergeCell ref="S87:U87"/>
    <mergeCell ref="I88:J88"/>
    <mergeCell ref="K88:L88"/>
    <mergeCell ref="M88:N88"/>
    <mergeCell ref="O88:P88"/>
    <mergeCell ref="Q88:R88"/>
    <mergeCell ref="S88:U88"/>
    <mergeCell ref="M85:N85"/>
    <mergeCell ref="O85:P85"/>
    <mergeCell ref="Q85:R85"/>
    <mergeCell ref="S85:U85"/>
    <mergeCell ref="I86:J86"/>
    <mergeCell ref="K86:L86"/>
    <mergeCell ref="M86:N86"/>
    <mergeCell ref="O86:P86"/>
    <mergeCell ref="Q86:R86"/>
    <mergeCell ref="S86:U86"/>
    <mergeCell ref="I85:J85"/>
    <mergeCell ref="K85:L85"/>
    <mergeCell ref="I87:J87"/>
    <mergeCell ref="K87:L87"/>
    <mergeCell ref="M87:N87"/>
    <mergeCell ref="O91:P91"/>
    <mergeCell ref="Q91:R91"/>
    <mergeCell ref="S91:U91"/>
    <mergeCell ref="I92:J92"/>
    <mergeCell ref="K92:L92"/>
    <mergeCell ref="M92:N92"/>
    <mergeCell ref="O92:P92"/>
    <mergeCell ref="Q92:R92"/>
    <mergeCell ref="S92:U92"/>
    <mergeCell ref="B89:C89"/>
    <mergeCell ref="F89:H89"/>
    <mergeCell ref="I89:J89"/>
    <mergeCell ref="K89:L89"/>
    <mergeCell ref="M89:N89"/>
    <mergeCell ref="O89:P89"/>
    <mergeCell ref="Q89:R89"/>
    <mergeCell ref="S89:U89"/>
    <mergeCell ref="I90:J90"/>
    <mergeCell ref="K90:L90"/>
    <mergeCell ref="M90:N90"/>
    <mergeCell ref="O90:P90"/>
    <mergeCell ref="Q90:R90"/>
    <mergeCell ref="S90:U90"/>
    <mergeCell ref="D89:E89"/>
    <mergeCell ref="D91:E91"/>
    <mergeCell ref="B91:C91"/>
    <mergeCell ref="I91:J91"/>
    <mergeCell ref="K91:L91"/>
    <mergeCell ref="M91:N91"/>
    <mergeCell ref="O95:P95"/>
    <mergeCell ref="Q95:R95"/>
    <mergeCell ref="S95:U95"/>
    <mergeCell ref="B96:C96"/>
    <mergeCell ref="F96:H96"/>
    <mergeCell ref="I96:J96"/>
    <mergeCell ref="K96:L96"/>
    <mergeCell ref="M96:N96"/>
    <mergeCell ref="O96:P96"/>
    <mergeCell ref="Q96:R96"/>
    <mergeCell ref="S96:U96"/>
    <mergeCell ref="O93:P93"/>
    <mergeCell ref="Q93:R93"/>
    <mergeCell ref="S93:U93"/>
    <mergeCell ref="I94:J94"/>
    <mergeCell ref="K94:L94"/>
    <mergeCell ref="M94:N94"/>
    <mergeCell ref="O94:P94"/>
    <mergeCell ref="Q94:R94"/>
    <mergeCell ref="S94:U94"/>
    <mergeCell ref="D96:E96"/>
    <mergeCell ref="I93:J93"/>
    <mergeCell ref="K93:L93"/>
    <mergeCell ref="M93:N93"/>
    <mergeCell ref="B95:C95"/>
    <mergeCell ref="D95:E95"/>
    <mergeCell ref="F95:H95"/>
    <mergeCell ref="I95:J95"/>
    <mergeCell ref="K95:L95"/>
    <mergeCell ref="M95:N95"/>
    <mergeCell ref="O99:P99"/>
    <mergeCell ref="Q99:R99"/>
    <mergeCell ref="S99:U99"/>
    <mergeCell ref="I100:J100"/>
    <mergeCell ref="K100:L100"/>
    <mergeCell ref="M100:N100"/>
    <mergeCell ref="O100:P100"/>
    <mergeCell ref="Q100:R100"/>
    <mergeCell ref="S100:U100"/>
    <mergeCell ref="O97:P97"/>
    <mergeCell ref="Q97:R97"/>
    <mergeCell ref="S97:U97"/>
    <mergeCell ref="I98:J98"/>
    <mergeCell ref="K98:L98"/>
    <mergeCell ref="M98:N98"/>
    <mergeCell ref="O98:P98"/>
    <mergeCell ref="Q98:R98"/>
    <mergeCell ref="S98:U98"/>
    <mergeCell ref="I97:J97"/>
    <mergeCell ref="K97:L97"/>
    <mergeCell ref="M97:N97"/>
    <mergeCell ref="I99:J99"/>
    <mergeCell ref="K99:L99"/>
    <mergeCell ref="M99:N99"/>
    <mergeCell ref="O103:P103"/>
    <mergeCell ref="Q103:R103"/>
    <mergeCell ref="S103:U103"/>
    <mergeCell ref="B104:C104"/>
    <mergeCell ref="D104:E104"/>
    <mergeCell ref="F104:H104"/>
    <mergeCell ref="I104:J104"/>
    <mergeCell ref="K104:L104"/>
    <mergeCell ref="M104:N104"/>
    <mergeCell ref="O104:P104"/>
    <mergeCell ref="Q104:R104"/>
    <mergeCell ref="S104:U104"/>
    <mergeCell ref="M101:N101"/>
    <mergeCell ref="O101:P101"/>
    <mergeCell ref="Q101:R101"/>
    <mergeCell ref="S101:U101"/>
    <mergeCell ref="I102:J102"/>
    <mergeCell ref="K102:L102"/>
    <mergeCell ref="M102:N102"/>
    <mergeCell ref="O102:P102"/>
    <mergeCell ref="Q102:R102"/>
    <mergeCell ref="S102:U102"/>
    <mergeCell ref="D101:E101"/>
    <mergeCell ref="B101:C101"/>
    <mergeCell ref="F101:H101"/>
    <mergeCell ref="I101:J101"/>
    <mergeCell ref="K101:L101"/>
    <mergeCell ref="D103:E103"/>
    <mergeCell ref="B103:C103"/>
    <mergeCell ref="F103:H103"/>
    <mergeCell ref="I103:J103"/>
    <mergeCell ref="K103:L103"/>
    <mergeCell ref="O107:P107"/>
    <mergeCell ref="Q107:R107"/>
    <mergeCell ref="S107:U107"/>
    <mergeCell ref="I108:J108"/>
    <mergeCell ref="K108:L108"/>
    <mergeCell ref="M108:N108"/>
    <mergeCell ref="O108:P108"/>
    <mergeCell ref="Q108:R108"/>
    <mergeCell ref="S108:U108"/>
    <mergeCell ref="O105:P105"/>
    <mergeCell ref="Q105:R105"/>
    <mergeCell ref="S105:U105"/>
    <mergeCell ref="I106:J106"/>
    <mergeCell ref="K106:L106"/>
    <mergeCell ref="M106:N106"/>
    <mergeCell ref="O106:P106"/>
    <mergeCell ref="Q106:R106"/>
    <mergeCell ref="S106:U106"/>
    <mergeCell ref="O111:P111"/>
    <mergeCell ref="Q111:R111"/>
    <mergeCell ref="S111:U111"/>
    <mergeCell ref="I112:J112"/>
    <mergeCell ref="K112:L112"/>
    <mergeCell ref="M112:N112"/>
    <mergeCell ref="O112:P112"/>
    <mergeCell ref="Q112:R112"/>
    <mergeCell ref="S112:U112"/>
    <mergeCell ref="O109:P109"/>
    <mergeCell ref="Q109:R109"/>
    <mergeCell ref="S109:U109"/>
    <mergeCell ref="B110:C110"/>
    <mergeCell ref="D110:E110"/>
    <mergeCell ref="F110:H110"/>
    <mergeCell ref="I110:J110"/>
    <mergeCell ref="K110:L110"/>
    <mergeCell ref="M110:N110"/>
    <mergeCell ref="O110:P110"/>
    <mergeCell ref="Q110:R110"/>
    <mergeCell ref="S110:U110"/>
    <mergeCell ref="A109:H109"/>
    <mergeCell ref="B118:C118"/>
    <mergeCell ref="I115:J115"/>
    <mergeCell ref="K115:L115"/>
    <mergeCell ref="M115:N115"/>
    <mergeCell ref="O115:P115"/>
    <mergeCell ref="Q115:R115"/>
    <mergeCell ref="S115:U115"/>
    <mergeCell ref="I113:J113"/>
    <mergeCell ref="K113:L113"/>
    <mergeCell ref="M113:N113"/>
    <mergeCell ref="O113:P113"/>
    <mergeCell ref="Q113:R113"/>
    <mergeCell ref="S113:U113"/>
    <mergeCell ref="B114:C114"/>
    <mergeCell ref="F114:H114"/>
    <mergeCell ref="I114:J114"/>
    <mergeCell ref="K114:L114"/>
    <mergeCell ref="M114:N114"/>
    <mergeCell ref="O114:P114"/>
    <mergeCell ref="Q114:R114"/>
    <mergeCell ref="S114:U114"/>
    <mergeCell ref="A115:H115"/>
    <mergeCell ref="O118:P118"/>
    <mergeCell ref="Q118:R118"/>
    <mergeCell ref="S118:U118"/>
    <mergeCell ref="I119:J119"/>
    <mergeCell ref="K119:L119"/>
    <mergeCell ref="M119:N119"/>
    <mergeCell ref="O119:P119"/>
    <mergeCell ref="Q119:R119"/>
    <mergeCell ref="S119:U119"/>
    <mergeCell ref="O116:P116"/>
    <mergeCell ref="Q116:R116"/>
    <mergeCell ref="S116:U116"/>
    <mergeCell ref="I117:J117"/>
    <mergeCell ref="K117:L117"/>
    <mergeCell ref="M117:N117"/>
    <mergeCell ref="O117:P117"/>
    <mergeCell ref="Q117:R117"/>
    <mergeCell ref="S117:U117"/>
    <mergeCell ref="I116:J116"/>
    <mergeCell ref="K116:L116"/>
    <mergeCell ref="M116:N116"/>
    <mergeCell ref="I118:J118"/>
    <mergeCell ref="K118:L118"/>
    <mergeCell ref="M118:N118"/>
    <mergeCell ref="O122:P122"/>
    <mergeCell ref="Q122:R122"/>
    <mergeCell ref="S122:U122"/>
    <mergeCell ref="I120:J120"/>
    <mergeCell ref="K120:L120"/>
    <mergeCell ref="M120:N120"/>
    <mergeCell ref="O120:P120"/>
    <mergeCell ref="Q120:R120"/>
    <mergeCell ref="S120:U120"/>
    <mergeCell ref="I121:J121"/>
    <mergeCell ref="K121:L121"/>
    <mergeCell ref="M121:N121"/>
    <mergeCell ref="O121:P121"/>
    <mergeCell ref="Q121:R121"/>
    <mergeCell ref="S121:U121"/>
    <mergeCell ref="B120:C120"/>
    <mergeCell ref="D120:E120"/>
    <mergeCell ref="F120:H120"/>
    <mergeCell ref="I122:J122"/>
    <mergeCell ref="K122:L122"/>
    <mergeCell ref="M122:N122"/>
    <mergeCell ref="A121:H121"/>
    <mergeCell ref="A122:H122"/>
    <mergeCell ref="O125:P125"/>
    <mergeCell ref="Q125:R125"/>
    <mergeCell ref="S125:U125"/>
    <mergeCell ref="I126:J126"/>
    <mergeCell ref="K126:L126"/>
    <mergeCell ref="M126:N126"/>
    <mergeCell ref="O126:P126"/>
    <mergeCell ref="Q126:R126"/>
    <mergeCell ref="S126:U126"/>
    <mergeCell ref="O123:P123"/>
    <mergeCell ref="Q123:R123"/>
    <mergeCell ref="S123:U123"/>
    <mergeCell ref="B124:C124"/>
    <mergeCell ref="F124:H124"/>
    <mergeCell ref="I124:J124"/>
    <mergeCell ref="K124:L124"/>
    <mergeCell ref="M124:N124"/>
    <mergeCell ref="O124:P124"/>
    <mergeCell ref="Q124:R124"/>
    <mergeCell ref="S124:U124"/>
    <mergeCell ref="D124:E124"/>
    <mergeCell ref="D125:E125"/>
    <mergeCell ref="I123:J123"/>
    <mergeCell ref="K123:L123"/>
    <mergeCell ref="M123:N123"/>
    <mergeCell ref="B125:C125"/>
    <mergeCell ref="F125:H125"/>
    <mergeCell ref="I125:J125"/>
    <mergeCell ref="K125:L125"/>
    <mergeCell ref="M125:N125"/>
    <mergeCell ref="O129:P129"/>
    <mergeCell ref="Q129:R129"/>
    <mergeCell ref="S129:U129"/>
    <mergeCell ref="I130:J130"/>
    <mergeCell ref="K130:L130"/>
    <mergeCell ref="M130:N130"/>
    <mergeCell ref="O130:P130"/>
    <mergeCell ref="Q130:R130"/>
    <mergeCell ref="S130:U130"/>
    <mergeCell ref="I127:J127"/>
    <mergeCell ref="K127:L127"/>
    <mergeCell ref="M127:N127"/>
    <mergeCell ref="O127:P127"/>
    <mergeCell ref="Q127:R127"/>
    <mergeCell ref="S127:U127"/>
    <mergeCell ref="B128:C128"/>
    <mergeCell ref="D128:E128"/>
    <mergeCell ref="F128:H128"/>
    <mergeCell ref="I128:J128"/>
    <mergeCell ref="K128:L128"/>
    <mergeCell ref="M128:N128"/>
    <mergeCell ref="O128:P128"/>
    <mergeCell ref="Q128:R128"/>
    <mergeCell ref="S128:U128"/>
    <mergeCell ref="D129:E129"/>
    <mergeCell ref="B129:C129"/>
    <mergeCell ref="F129:H129"/>
    <mergeCell ref="O133:P133"/>
    <mergeCell ref="Q133:R133"/>
    <mergeCell ref="S133:U133"/>
    <mergeCell ref="B134:C134"/>
    <mergeCell ref="F134:H134"/>
    <mergeCell ref="I134:J134"/>
    <mergeCell ref="K134:L134"/>
    <mergeCell ref="M134:N134"/>
    <mergeCell ref="O134:P134"/>
    <mergeCell ref="Q134:R134"/>
    <mergeCell ref="S134:U134"/>
    <mergeCell ref="O131:P131"/>
    <mergeCell ref="Q131:R131"/>
    <mergeCell ref="S131:U131"/>
    <mergeCell ref="B132:C132"/>
    <mergeCell ref="D132:E132"/>
    <mergeCell ref="F132:H132"/>
    <mergeCell ref="I132:J132"/>
    <mergeCell ref="K132:L132"/>
    <mergeCell ref="M132:N132"/>
    <mergeCell ref="O132:P132"/>
    <mergeCell ref="Q132:R132"/>
    <mergeCell ref="S132:U132"/>
    <mergeCell ref="B133:C133"/>
    <mergeCell ref="D133:E133"/>
    <mergeCell ref="F133:H133"/>
    <mergeCell ref="D134:E134"/>
    <mergeCell ref="B131:C131"/>
    <mergeCell ref="D131:E131"/>
    <mergeCell ref="F131:H131"/>
    <mergeCell ref="I131:J131"/>
    <mergeCell ref="K131:L131"/>
    <mergeCell ref="O137:P137"/>
    <mergeCell ref="Q137:R137"/>
    <mergeCell ref="S137:U137"/>
    <mergeCell ref="B138:C138"/>
    <mergeCell ref="F138:H138"/>
    <mergeCell ref="I138:J138"/>
    <mergeCell ref="K138:L138"/>
    <mergeCell ref="M138:N138"/>
    <mergeCell ref="O138:P138"/>
    <mergeCell ref="Q138:R138"/>
    <mergeCell ref="S138:U138"/>
    <mergeCell ref="B135:C135"/>
    <mergeCell ref="F135:H135"/>
    <mergeCell ref="I135:J135"/>
    <mergeCell ref="K135:L135"/>
    <mergeCell ref="M135:N135"/>
    <mergeCell ref="O135:P135"/>
    <mergeCell ref="Q135:R135"/>
    <mergeCell ref="S135:U135"/>
    <mergeCell ref="I136:J136"/>
    <mergeCell ref="K136:L136"/>
    <mergeCell ref="M136:N136"/>
    <mergeCell ref="O136:P136"/>
    <mergeCell ref="Q136:R136"/>
    <mergeCell ref="S136:U136"/>
    <mergeCell ref="B136:C136"/>
    <mergeCell ref="D136:E136"/>
    <mergeCell ref="F136:H136"/>
    <mergeCell ref="D138:E138"/>
    <mergeCell ref="D135:E135"/>
    <mergeCell ref="O141:P141"/>
    <mergeCell ref="Q141:R141"/>
    <mergeCell ref="S141:U141"/>
    <mergeCell ref="I142:J142"/>
    <mergeCell ref="K142:L142"/>
    <mergeCell ref="M142:N142"/>
    <mergeCell ref="O142:P142"/>
    <mergeCell ref="Q142:R142"/>
    <mergeCell ref="S142:U142"/>
    <mergeCell ref="O139:P139"/>
    <mergeCell ref="Q139:R139"/>
    <mergeCell ref="S139:U139"/>
    <mergeCell ref="B140:C140"/>
    <mergeCell ref="F140:H140"/>
    <mergeCell ref="I140:J140"/>
    <mergeCell ref="K140:L140"/>
    <mergeCell ref="M140:N140"/>
    <mergeCell ref="O140:P140"/>
    <mergeCell ref="Q140:R140"/>
    <mergeCell ref="S140:U140"/>
    <mergeCell ref="B142:C142"/>
    <mergeCell ref="D142:E142"/>
    <mergeCell ref="F142:H142"/>
    <mergeCell ref="D140:E140"/>
    <mergeCell ref="B139:C139"/>
    <mergeCell ref="D139:E139"/>
    <mergeCell ref="F139:H139"/>
    <mergeCell ref="I139:J139"/>
    <mergeCell ref="K139:L139"/>
    <mergeCell ref="M139:N139"/>
    <mergeCell ref="I141:J141"/>
    <mergeCell ref="K141:L141"/>
    <mergeCell ref="O145:P145"/>
    <mergeCell ref="Q145:R145"/>
    <mergeCell ref="S145:U145"/>
    <mergeCell ref="B146:C146"/>
    <mergeCell ref="F146:H146"/>
    <mergeCell ref="I146:J146"/>
    <mergeCell ref="K146:L146"/>
    <mergeCell ref="M146:N146"/>
    <mergeCell ref="O146:P146"/>
    <mergeCell ref="Q146:R146"/>
    <mergeCell ref="S146:U146"/>
    <mergeCell ref="O143:P143"/>
    <mergeCell ref="Q143:R143"/>
    <mergeCell ref="S143:U143"/>
    <mergeCell ref="I144:J144"/>
    <mergeCell ref="K144:L144"/>
    <mergeCell ref="M144:N144"/>
    <mergeCell ref="O144:P144"/>
    <mergeCell ref="Q144:R144"/>
    <mergeCell ref="S144:U144"/>
    <mergeCell ref="D146:E146"/>
    <mergeCell ref="B143:C143"/>
    <mergeCell ref="D143:E143"/>
    <mergeCell ref="F143:H143"/>
    <mergeCell ref="I143:J143"/>
    <mergeCell ref="K143:L143"/>
    <mergeCell ref="M143:N143"/>
    <mergeCell ref="O147:P147"/>
    <mergeCell ref="Q147:R147"/>
    <mergeCell ref="S147:U147"/>
    <mergeCell ref="I148:J148"/>
    <mergeCell ref="K148:L148"/>
    <mergeCell ref="M148:N148"/>
    <mergeCell ref="O148:P148"/>
    <mergeCell ref="Q148:R148"/>
    <mergeCell ref="S148:U148"/>
    <mergeCell ref="B149:C149"/>
    <mergeCell ref="F149:H149"/>
    <mergeCell ref="I149:J149"/>
    <mergeCell ref="K149:L149"/>
    <mergeCell ref="M149:N149"/>
    <mergeCell ref="O149:P149"/>
    <mergeCell ref="Q149:R149"/>
    <mergeCell ref="S149:U149"/>
    <mergeCell ref="A148:H148"/>
    <mergeCell ref="O150:P150"/>
    <mergeCell ref="Q150:R150"/>
    <mergeCell ref="S150:U150"/>
    <mergeCell ref="D149:E149"/>
    <mergeCell ref="O153:P153"/>
    <mergeCell ref="Q153:R153"/>
    <mergeCell ref="S153:U153"/>
    <mergeCell ref="B154:C154"/>
    <mergeCell ref="F154:H154"/>
    <mergeCell ref="I154:J154"/>
    <mergeCell ref="K154:L154"/>
    <mergeCell ref="M154:N154"/>
    <mergeCell ref="O154:P154"/>
    <mergeCell ref="Q154:R154"/>
    <mergeCell ref="S154:U154"/>
    <mergeCell ref="O151:P151"/>
    <mergeCell ref="Q151:R151"/>
    <mergeCell ref="S151:U151"/>
    <mergeCell ref="I152:J152"/>
    <mergeCell ref="K152:L152"/>
    <mergeCell ref="M152:N152"/>
    <mergeCell ref="O152:P152"/>
    <mergeCell ref="Q152:R152"/>
    <mergeCell ref="S152:U152"/>
    <mergeCell ref="O157:P157"/>
    <mergeCell ref="Q157:R157"/>
    <mergeCell ref="S157:U157"/>
    <mergeCell ref="I158:J158"/>
    <mergeCell ref="K158:L158"/>
    <mergeCell ref="M158:N158"/>
    <mergeCell ref="O158:P158"/>
    <mergeCell ref="Q158:R158"/>
    <mergeCell ref="S158:U158"/>
    <mergeCell ref="I155:J155"/>
    <mergeCell ref="K155:L155"/>
    <mergeCell ref="M155:N155"/>
    <mergeCell ref="O155:P155"/>
    <mergeCell ref="Q155:R155"/>
    <mergeCell ref="S155:U155"/>
    <mergeCell ref="I156:J156"/>
    <mergeCell ref="K156:L156"/>
    <mergeCell ref="M156:N156"/>
    <mergeCell ref="O156:P156"/>
    <mergeCell ref="Q156:R156"/>
    <mergeCell ref="S156:U156"/>
    <mergeCell ref="I157:J157"/>
    <mergeCell ref="K157:L157"/>
    <mergeCell ref="M157:N157"/>
    <mergeCell ref="K161:L161"/>
    <mergeCell ref="M161:N161"/>
    <mergeCell ref="O161:P161"/>
    <mergeCell ref="Q161:R161"/>
    <mergeCell ref="S161:U161"/>
    <mergeCell ref="I162:J162"/>
    <mergeCell ref="K162:L162"/>
    <mergeCell ref="M162:N162"/>
    <mergeCell ref="O162:P162"/>
    <mergeCell ref="Q162:R162"/>
    <mergeCell ref="S162:U162"/>
    <mergeCell ref="O159:P159"/>
    <mergeCell ref="Q159:R159"/>
    <mergeCell ref="S159:U159"/>
    <mergeCell ref="B160:C160"/>
    <mergeCell ref="D160:E160"/>
    <mergeCell ref="F160:H160"/>
    <mergeCell ref="I160:J160"/>
    <mergeCell ref="K160:L160"/>
    <mergeCell ref="M160:N160"/>
    <mergeCell ref="O160:P160"/>
    <mergeCell ref="Q160:R160"/>
    <mergeCell ref="S160:U160"/>
    <mergeCell ref="I159:J159"/>
    <mergeCell ref="K159:L159"/>
    <mergeCell ref="M159:N159"/>
    <mergeCell ref="I161:J161"/>
    <mergeCell ref="B167:C167"/>
    <mergeCell ref="D167:E167"/>
    <mergeCell ref="F167:H167"/>
    <mergeCell ref="O165:P165"/>
    <mergeCell ref="Q165:R165"/>
    <mergeCell ref="S165:U165"/>
    <mergeCell ref="I166:J166"/>
    <mergeCell ref="K166:L166"/>
    <mergeCell ref="M166:N166"/>
    <mergeCell ref="O166:P166"/>
    <mergeCell ref="Q166:R166"/>
    <mergeCell ref="S166:U166"/>
    <mergeCell ref="O163:P163"/>
    <mergeCell ref="Q163:R163"/>
    <mergeCell ref="S163:U163"/>
    <mergeCell ref="B164:C164"/>
    <mergeCell ref="F164:H164"/>
    <mergeCell ref="I164:J164"/>
    <mergeCell ref="K164:L164"/>
    <mergeCell ref="M164:N164"/>
    <mergeCell ref="O164:P164"/>
    <mergeCell ref="Q164:R164"/>
    <mergeCell ref="S164:U164"/>
    <mergeCell ref="D164:E164"/>
    <mergeCell ref="I163:J163"/>
    <mergeCell ref="K163:L163"/>
    <mergeCell ref="M163:N163"/>
    <mergeCell ref="I165:J165"/>
    <mergeCell ref="K165:L165"/>
    <mergeCell ref="M165:N165"/>
    <mergeCell ref="A166:H166"/>
    <mergeCell ref="O169:P169"/>
    <mergeCell ref="Q169:R169"/>
    <mergeCell ref="S169:U169"/>
    <mergeCell ref="I170:J170"/>
    <mergeCell ref="K170:L170"/>
    <mergeCell ref="M170:N170"/>
    <mergeCell ref="O170:P170"/>
    <mergeCell ref="Q170:R170"/>
    <mergeCell ref="S170:U170"/>
    <mergeCell ref="K167:L167"/>
    <mergeCell ref="M167:N167"/>
    <mergeCell ref="O167:P167"/>
    <mergeCell ref="Q167:R167"/>
    <mergeCell ref="S167:U167"/>
    <mergeCell ref="I168:J168"/>
    <mergeCell ref="K168:L168"/>
    <mergeCell ref="M168:N168"/>
    <mergeCell ref="O168:P168"/>
    <mergeCell ref="Q168:R168"/>
    <mergeCell ref="S168:U168"/>
    <mergeCell ref="I167:J167"/>
    <mergeCell ref="I169:J169"/>
    <mergeCell ref="K169:L169"/>
    <mergeCell ref="M169:N169"/>
    <mergeCell ref="O173:P173"/>
    <mergeCell ref="Q173:R173"/>
    <mergeCell ref="S173:U173"/>
    <mergeCell ref="B174:C174"/>
    <mergeCell ref="F174:H174"/>
    <mergeCell ref="I174:J174"/>
    <mergeCell ref="K174:L174"/>
    <mergeCell ref="M174:N174"/>
    <mergeCell ref="O174:P174"/>
    <mergeCell ref="Q174:R174"/>
    <mergeCell ref="S174:U174"/>
    <mergeCell ref="O171:P171"/>
    <mergeCell ref="Q171:R171"/>
    <mergeCell ref="S171:U171"/>
    <mergeCell ref="I172:J172"/>
    <mergeCell ref="K172:L172"/>
    <mergeCell ref="M172:N172"/>
    <mergeCell ref="O172:P172"/>
    <mergeCell ref="Q172:R172"/>
    <mergeCell ref="S172:U172"/>
    <mergeCell ref="D174:E174"/>
    <mergeCell ref="I171:J171"/>
    <mergeCell ref="K171:L171"/>
    <mergeCell ref="M171:N171"/>
    <mergeCell ref="I173:J173"/>
    <mergeCell ref="B171:C171"/>
    <mergeCell ref="D171:E171"/>
    <mergeCell ref="F171:H171"/>
    <mergeCell ref="A173:H173"/>
    <mergeCell ref="K173:L173"/>
    <mergeCell ref="M173:N173"/>
    <mergeCell ref="A182:H182"/>
    <mergeCell ref="O177:P177"/>
    <mergeCell ref="Q177:R177"/>
    <mergeCell ref="S177:U177"/>
    <mergeCell ref="I178:J178"/>
    <mergeCell ref="K178:L178"/>
    <mergeCell ref="M178:N178"/>
    <mergeCell ref="O178:P178"/>
    <mergeCell ref="Q178:R178"/>
    <mergeCell ref="S178:U178"/>
    <mergeCell ref="I175:J175"/>
    <mergeCell ref="K175:L175"/>
    <mergeCell ref="M175:N175"/>
    <mergeCell ref="O175:P175"/>
    <mergeCell ref="Q175:R175"/>
    <mergeCell ref="S175:U175"/>
    <mergeCell ref="I176:J176"/>
    <mergeCell ref="K176:L176"/>
    <mergeCell ref="M176:N176"/>
    <mergeCell ref="O176:P176"/>
    <mergeCell ref="Q176:R176"/>
    <mergeCell ref="S176:U176"/>
    <mergeCell ref="A181:H181"/>
    <mergeCell ref="I181:J181"/>
    <mergeCell ref="K181:L181"/>
    <mergeCell ref="M181:N181"/>
    <mergeCell ref="O181:P181"/>
    <mergeCell ref="Q181:R181"/>
    <mergeCell ref="S181:U181"/>
    <mergeCell ref="I182:J182"/>
    <mergeCell ref="K182:L182"/>
    <mergeCell ref="M182:N182"/>
    <mergeCell ref="O182:P182"/>
    <mergeCell ref="Q182:R182"/>
    <mergeCell ref="S182:U182"/>
    <mergeCell ref="O179:P179"/>
    <mergeCell ref="Q179:R179"/>
    <mergeCell ref="S179:U179"/>
    <mergeCell ref="I180:J180"/>
    <mergeCell ref="K180:L180"/>
    <mergeCell ref="M180:N180"/>
    <mergeCell ref="O180:P180"/>
    <mergeCell ref="Q180:R180"/>
    <mergeCell ref="S180:U180"/>
    <mergeCell ref="I179:J179"/>
    <mergeCell ref="K179:L179"/>
    <mergeCell ref="M179:N179"/>
    <mergeCell ref="O185:P185"/>
    <mergeCell ref="Q185:R185"/>
    <mergeCell ref="S185:U185"/>
    <mergeCell ref="B186:C186"/>
    <mergeCell ref="F186:H186"/>
    <mergeCell ref="I186:J186"/>
    <mergeCell ref="K186:L186"/>
    <mergeCell ref="M186:N186"/>
    <mergeCell ref="O186:P186"/>
    <mergeCell ref="Q186:R186"/>
    <mergeCell ref="S186:U186"/>
    <mergeCell ref="O183:P183"/>
    <mergeCell ref="Q183:R183"/>
    <mergeCell ref="S183:U183"/>
    <mergeCell ref="I184:J184"/>
    <mergeCell ref="K184:L184"/>
    <mergeCell ref="M184:N184"/>
    <mergeCell ref="O184:P184"/>
    <mergeCell ref="Q184:R184"/>
    <mergeCell ref="S184:U184"/>
    <mergeCell ref="D186:E186"/>
    <mergeCell ref="A184:H184"/>
    <mergeCell ref="A185:H185"/>
    <mergeCell ref="M185:N185"/>
    <mergeCell ref="D183:E183"/>
    <mergeCell ref="B183:C183"/>
    <mergeCell ref="F183:H183"/>
    <mergeCell ref="I183:J183"/>
    <mergeCell ref="K183:L183"/>
    <mergeCell ref="M183:N183"/>
    <mergeCell ref="I185:J185"/>
    <mergeCell ref="K185:L185"/>
    <mergeCell ref="O189:P189"/>
    <mergeCell ref="Q189:R189"/>
    <mergeCell ref="S189:U189"/>
    <mergeCell ref="B190:C190"/>
    <mergeCell ref="F190:H190"/>
    <mergeCell ref="I190:J190"/>
    <mergeCell ref="K190:L190"/>
    <mergeCell ref="M190:N190"/>
    <mergeCell ref="O190:P190"/>
    <mergeCell ref="Q190:R190"/>
    <mergeCell ref="S190:U190"/>
    <mergeCell ref="I187:J187"/>
    <mergeCell ref="K187:L187"/>
    <mergeCell ref="M187:N187"/>
    <mergeCell ref="O187:P187"/>
    <mergeCell ref="Q187:R187"/>
    <mergeCell ref="S187:U187"/>
    <mergeCell ref="B188:C188"/>
    <mergeCell ref="F188:H188"/>
    <mergeCell ref="I188:J188"/>
    <mergeCell ref="K188:L188"/>
    <mergeCell ref="M188:N188"/>
    <mergeCell ref="O188:P188"/>
    <mergeCell ref="Q188:R188"/>
    <mergeCell ref="S188:U188"/>
    <mergeCell ref="B187:C187"/>
    <mergeCell ref="D187:E187"/>
    <mergeCell ref="F187:H187"/>
    <mergeCell ref="D188:E188"/>
    <mergeCell ref="D189:E189"/>
    <mergeCell ref="D190:E190"/>
    <mergeCell ref="B189:C189"/>
    <mergeCell ref="O193:P193"/>
    <mergeCell ref="Q193:R193"/>
    <mergeCell ref="S193:U193"/>
    <mergeCell ref="I194:J194"/>
    <mergeCell ref="K194:L194"/>
    <mergeCell ref="M194:N194"/>
    <mergeCell ref="O194:P194"/>
    <mergeCell ref="Q194:R194"/>
    <mergeCell ref="S194:U194"/>
    <mergeCell ref="O191:P191"/>
    <mergeCell ref="Q191:R191"/>
    <mergeCell ref="S191:U191"/>
    <mergeCell ref="I192:J192"/>
    <mergeCell ref="K192:L192"/>
    <mergeCell ref="M192:N192"/>
    <mergeCell ref="O192:P192"/>
    <mergeCell ref="Q192:R192"/>
    <mergeCell ref="S192:U192"/>
    <mergeCell ref="I191:J191"/>
    <mergeCell ref="K191:L191"/>
    <mergeCell ref="M191:N191"/>
    <mergeCell ref="I193:J193"/>
    <mergeCell ref="O197:P197"/>
    <mergeCell ref="Q197:R197"/>
    <mergeCell ref="S197:U197"/>
    <mergeCell ref="I195:J195"/>
    <mergeCell ref="K195:L195"/>
    <mergeCell ref="M195:N195"/>
    <mergeCell ref="O195:P195"/>
    <mergeCell ref="Q195:R195"/>
    <mergeCell ref="S195:U195"/>
    <mergeCell ref="I196:J196"/>
    <mergeCell ref="K196:L196"/>
    <mergeCell ref="M196:N196"/>
    <mergeCell ref="O196:P196"/>
    <mergeCell ref="Q196:R196"/>
    <mergeCell ref="S196:U196"/>
    <mergeCell ref="B195:C195"/>
    <mergeCell ref="D195:E195"/>
    <mergeCell ref="F195:H195"/>
    <mergeCell ref="A196:H196"/>
    <mergeCell ref="O199:P199"/>
    <mergeCell ref="Q199:R199"/>
    <mergeCell ref="S199:U199"/>
    <mergeCell ref="I200:J200"/>
    <mergeCell ref="K200:L200"/>
    <mergeCell ref="M200:N200"/>
    <mergeCell ref="O200:P200"/>
    <mergeCell ref="Q200:R200"/>
    <mergeCell ref="S200:U200"/>
    <mergeCell ref="B198:C198"/>
    <mergeCell ref="D198:E198"/>
    <mergeCell ref="F198:H198"/>
    <mergeCell ref="I198:J198"/>
    <mergeCell ref="K198:L198"/>
    <mergeCell ref="M198:N198"/>
    <mergeCell ref="O198:P198"/>
    <mergeCell ref="Q198:R198"/>
    <mergeCell ref="S198:U198"/>
    <mergeCell ref="D199:E199"/>
    <mergeCell ref="B199:C199"/>
    <mergeCell ref="F199:H199"/>
    <mergeCell ref="I199:J199"/>
    <mergeCell ref="K199:L199"/>
    <mergeCell ref="M199:N199"/>
    <mergeCell ref="O203:P203"/>
    <mergeCell ref="Q203:R203"/>
    <mergeCell ref="S203:U203"/>
    <mergeCell ref="B204:C204"/>
    <mergeCell ref="F204:H204"/>
    <mergeCell ref="I204:J204"/>
    <mergeCell ref="K204:L204"/>
    <mergeCell ref="M204:N204"/>
    <mergeCell ref="O204:P204"/>
    <mergeCell ref="Q204:R204"/>
    <mergeCell ref="S204:U204"/>
    <mergeCell ref="O201:P201"/>
    <mergeCell ref="Q201:R201"/>
    <mergeCell ref="S201:U201"/>
    <mergeCell ref="B202:C202"/>
    <mergeCell ref="D202:E202"/>
    <mergeCell ref="F202:H202"/>
    <mergeCell ref="I202:J202"/>
    <mergeCell ref="K202:L202"/>
    <mergeCell ref="M202:N202"/>
    <mergeCell ref="O202:P202"/>
    <mergeCell ref="Q202:R202"/>
    <mergeCell ref="S202:U202"/>
    <mergeCell ref="D204:E204"/>
    <mergeCell ref="I201:J201"/>
    <mergeCell ref="K201:L201"/>
    <mergeCell ref="B201:C201"/>
    <mergeCell ref="D201:E201"/>
    <mergeCell ref="F201:H201"/>
    <mergeCell ref="O207:P207"/>
    <mergeCell ref="Q207:R207"/>
    <mergeCell ref="S207:U207"/>
    <mergeCell ref="I208:J208"/>
    <mergeCell ref="K208:L208"/>
    <mergeCell ref="M208:N208"/>
    <mergeCell ref="O208:P208"/>
    <mergeCell ref="Q208:R208"/>
    <mergeCell ref="S208:U208"/>
    <mergeCell ref="B205:C205"/>
    <mergeCell ref="F205:H205"/>
    <mergeCell ref="I205:J205"/>
    <mergeCell ref="K205:L205"/>
    <mergeCell ref="M205:N205"/>
    <mergeCell ref="O205:P205"/>
    <mergeCell ref="Q205:R205"/>
    <mergeCell ref="S205:U205"/>
    <mergeCell ref="B206:C206"/>
    <mergeCell ref="F206:H206"/>
    <mergeCell ref="I206:J206"/>
    <mergeCell ref="K206:L206"/>
    <mergeCell ref="M206:N206"/>
    <mergeCell ref="O206:P206"/>
    <mergeCell ref="Q206:R206"/>
    <mergeCell ref="S206:U206"/>
    <mergeCell ref="D205:E205"/>
    <mergeCell ref="B208:C208"/>
    <mergeCell ref="D208:E208"/>
    <mergeCell ref="F208:H208"/>
    <mergeCell ref="O211:P211"/>
    <mergeCell ref="Q211:R211"/>
    <mergeCell ref="S211:U211"/>
    <mergeCell ref="B212:C212"/>
    <mergeCell ref="D212:E212"/>
    <mergeCell ref="F212:H212"/>
    <mergeCell ref="I212:J212"/>
    <mergeCell ref="K212:L212"/>
    <mergeCell ref="M212:N212"/>
    <mergeCell ref="O212:P212"/>
    <mergeCell ref="Q212:R212"/>
    <mergeCell ref="S212:U212"/>
    <mergeCell ref="O209:P209"/>
    <mergeCell ref="Q209:R209"/>
    <mergeCell ref="S209:U209"/>
    <mergeCell ref="I210:J210"/>
    <mergeCell ref="K210:L210"/>
    <mergeCell ref="M210:N210"/>
    <mergeCell ref="O210:P210"/>
    <mergeCell ref="Q210:R210"/>
    <mergeCell ref="S210:U210"/>
    <mergeCell ref="I209:J209"/>
    <mergeCell ref="K209:L209"/>
    <mergeCell ref="M209:N209"/>
    <mergeCell ref="D211:E211"/>
    <mergeCell ref="B211:C211"/>
    <mergeCell ref="F211:H211"/>
    <mergeCell ref="I211:J211"/>
    <mergeCell ref="K211:L211"/>
    <mergeCell ref="M211:N211"/>
    <mergeCell ref="O215:P215"/>
    <mergeCell ref="Q215:R215"/>
    <mergeCell ref="S215:U215"/>
    <mergeCell ref="B216:C216"/>
    <mergeCell ref="F216:H216"/>
    <mergeCell ref="I216:J216"/>
    <mergeCell ref="K216:L216"/>
    <mergeCell ref="M216:N216"/>
    <mergeCell ref="O216:P216"/>
    <mergeCell ref="Q216:R216"/>
    <mergeCell ref="S216:U216"/>
    <mergeCell ref="M213:N213"/>
    <mergeCell ref="O213:P213"/>
    <mergeCell ref="Q213:R213"/>
    <mergeCell ref="S213:U213"/>
    <mergeCell ref="I214:J214"/>
    <mergeCell ref="K214:L214"/>
    <mergeCell ref="M214:N214"/>
    <mergeCell ref="O214:P214"/>
    <mergeCell ref="Q214:R214"/>
    <mergeCell ref="S214:U214"/>
    <mergeCell ref="B215:C215"/>
    <mergeCell ref="D215:E215"/>
    <mergeCell ref="F215:H215"/>
    <mergeCell ref="D216:E216"/>
    <mergeCell ref="I213:J213"/>
    <mergeCell ref="K213:L213"/>
    <mergeCell ref="I215:J215"/>
    <mergeCell ref="K215:L215"/>
    <mergeCell ref="M215:N215"/>
    <mergeCell ref="O219:P219"/>
    <mergeCell ref="Q219:R219"/>
    <mergeCell ref="S219:U219"/>
    <mergeCell ref="B220:C220"/>
    <mergeCell ref="F220:H220"/>
    <mergeCell ref="I220:J220"/>
    <mergeCell ref="K220:L220"/>
    <mergeCell ref="M220:N220"/>
    <mergeCell ref="O220:P220"/>
    <mergeCell ref="Q220:R220"/>
    <mergeCell ref="S220:U220"/>
    <mergeCell ref="I217:J217"/>
    <mergeCell ref="K217:L217"/>
    <mergeCell ref="M217:N217"/>
    <mergeCell ref="O217:P217"/>
    <mergeCell ref="Q217:R217"/>
    <mergeCell ref="S217:U217"/>
    <mergeCell ref="I218:J218"/>
    <mergeCell ref="K218:L218"/>
    <mergeCell ref="M218:N218"/>
    <mergeCell ref="O218:P218"/>
    <mergeCell ref="Q218:R218"/>
    <mergeCell ref="S218:U218"/>
    <mergeCell ref="D219:E219"/>
    <mergeCell ref="D220:E220"/>
    <mergeCell ref="B219:C219"/>
    <mergeCell ref="F219:H219"/>
    <mergeCell ref="I219:J219"/>
    <mergeCell ref="K219:L219"/>
    <mergeCell ref="M219:N219"/>
    <mergeCell ref="B217:C217"/>
    <mergeCell ref="D217:E217"/>
    <mergeCell ref="B221:C221"/>
    <mergeCell ref="F221:H221"/>
    <mergeCell ref="I221:J221"/>
    <mergeCell ref="K221:L221"/>
    <mergeCell ref="M221:N221"/>
    <mergeCell ref="O221:P221"/>
    <mergeCell ref="Q221:R221"/>
    <mergeCell ref="S221:U221"/>
    <mergeCell ref="B222:C222"/>
    <mergeCell ref="F222:H222"/>
    <mergeCell ref="I222:J222"/>
    <mergeCell ref="K222:L222"/>
    <mergeCell ref="M222:N222"/>
    <mergeCell ref="O222:P222"/>
    <mergeCell ref="Q222:R222"/>
    <mergeCell ref="S222:U222"/>
    <mergeCell ref="D221:E221"/>
    <mergeCell ref="D222:E222"/>
    <mergeCell ref="I225:J225"/>
    <mergeCell ref="K225:L225"/>
    <mergeCell ref="M225:N225"/>
    <mergeCell ref="O225:P225"/>
    <mergeCell ref="Q225:R225"/>
    <mergeCell ref="S225:U225"/>
    <mergeCell ref="B226:C226"/>
    <mergeCell ref="F226:H226"/>
    <mergeCell ref="I226:J226"/>
    <mergeCell ref="K226:L226"/>
    <mergeCell ref="M226:N226"/>
    <mergeCell ref="O226:P226"/>
    <mergeCell ref="Q226:R226"/>
    <mergeCell ref="S226:U226"/>
    <mergeCell ref="D226:E226"/>
    <mergeCell ref="D225:E225"/>
    <mergeCell ref="O223:P223"/>
    <mergeCell ref="Q223:R223"/>
    <mergeCell ref="S223:U223"/>
    <mergeCell ref="I224:J224"/>
    <mergeCell ref="K224:L224"/>
    <mergeCell ref="M224:N224"/>
    <mergeCell ref="O224:P224"/>
    <mergeCell ref="Q224:R224"/>
    <mergeCell ref="S224:U224"/>
    <mergeCell ref="I223:J223"/>
    <mergeCell ref="K223:L223"/>
    <mergeCell ref="M223:N223"/>
    <mergeCell ref="O227:P227"/>
    <mergeCell ref="Q227:R227"/>
    <mergeCell ref="S227:U227"/>
    <mergeCell ref="I228:J228"/>
    <mergeCell ref="K228:L228"/>
    <mergeCell ref="M228:N228"/>
    <mergeCell ref="O228:P228"/>
    <mergeCell ref="Q228:R228"/>
    <mergeCell ref="S228:U228"/>
    <mergeCell ref="I227:J227"/>
    <mergeCell ref="K227:L227"/>
    <mergeCell ref="M227:N227"/>
    <mergeCell ref="I229:J229"/>
    <mergeCell ref="K229:L229"/>
    <mergeCell ref="M229:N229"/>
    <mergeCell ref="K231:L231"/>
    <mergeCell ref="M231:N231"/>
    <mergeCell ref="O231:P231"/>
    <mergeCell ref="Q231:R231"/>
    <mergeCell ref="S231:U231"/>
    <mergeCell ref="I232:J232"/>
    <mergeCell ref="K232:L232"/>
    <mergeCell ref="M232:N232"/>
    <mergeCell ref="O232:P232"/>
    <mergeCell ref="Q232:R232"/>
    <mergeCell ref="S232:U232"/>
    <mergeCell ref="O229:P229"/>
    <mergeCell ref="Q229:R229"/>
    <mergeCell ref="S229:U229"/>
    <mergeCell ref="I230:J230"/>
    <mergeCell ref="K230:L230"/>
    <mergeCell ref="M230:N230"/>
    <mergeCell ref="O230:P230"/>
    <mergeCell ref="Q230:R230"/>
    <mergeCell ref="S230:U230"/>
    <mergeCell ref="I231:J231"/>
    <mergeCell ref="O235:P235"/>
    <mergeCell ref="Q235:R235"/>
    <mergeCell ref="S235:U235"/>
    <mergeCell ref="I236:J236"/>
    <mergeCell ref="K236:L236"/>
    <mergeCell ref="M236:N236"/>
    <mergeCell ref="O236:P236"/>
    <mergeCell ref="Q236:R236"/>
    <mergeCell ref="S236:U236"/>
    <mergeCell ref="O233:P233"/>
    <mergeCell ref="Q233:R233"/>
    <mergeCell ref="S233:U233"/>
    <mergeCell ref="I234:J234"/>
    <mergeCell ref="K234:L234"/>
    <mergeCell ref="M234:N234"/>
    <mergeCell ref="O234:P234"/>
    <mergeCell ref="Q234:R234"/>
    <mergeCell ref="S234:U234"/>
    <mergeCell ref="I233:J233"/>
    <mergeCell ref="K233:L233"/>
    <mergeCell ref="M233:N233"/>
    <mergeCell ref="I235:J235"/>
    <mergeCell ref="K235:L235"/>
    <mergeCell ref="M235:N235"/>
    <mergeCell ref="O239:P239"/>
    <mergeCell ref="Q239:R239"/>
    <mergeCell ref="S239:U239"/>
    <mergeCell ref="I240:J240"/>
    <mergeCell ref="K240:L240"/>
    <mergeCell ref="M240:N240"/>
    <mergeCell ref="O240:P240"/>
    <mergeCell ref="Q240:R240"/>
    <mergeCell ref="S240:U240"/>
    <mergeCell ref="I237:J237"/>
    <mergeCell ref="K237:L237"/>
    <mergeCell ref="M237:N237"/>
    <mergeCell ref="O237:P237"/>
    <mergeCell ref="Q237:R237"/>
    <mergeCell ref="S237:U237"/>
    <mergeCell ref="I238:J238"/>
    <mergeCell ref="K238:L238"/>
    <mergeCell ref="M238:N238"/>
    <mergeCell ref="O238:P238"/>
    <mergeCell ref="Q238:R238"/>
    <mergeCell ref="S238:U238"/>
    <mergeCell ref="I239:J239"/>
    <mergeCell ref="K239:L239"/>
    <mergeCell ref="M239:N239"/>
    <mergeCell ref="O243:P243"/>
    <mergeCell ref="Q243:R243"/>
    <mergeCell ref="S243:U243"/>
    <mergeCell ref="I244:J244"/>
    <mergeCell ref="K244:L244"/>
    <mergeCell ref="M244:N244"/>
    <mergeCell ref="O244:P244"/>
    <mergeCell ref="Q244:R244"/>
    <mergeCell ref="S244:U244"/>
    <mergeCell ref="O241:P241"/>
    <mergeCell ref="Q241:R241"/>
    <mergeCell ref="S241:U241"/>
    <mergeCell ref="I242:J242"/>
    <mergeCell ref="K242:L242"/>
    <mergeCell ref="M242:N242"/>
    <mergeCell ref="O242:P242"/>
    <mergeCell ref="Q242:R242"/>
    <mergeCell ref="S242:U242"/>
    <mergeCell ref="I241:J241"/>
    <mergeCell ref="K241:L241"/>
    <mergeCell ref="M241:N241"/>
    <mergeCell ref="I243:J243"/>
    <mergeCell ref="K243:L243"/>
    <mergeCell ref="M243:N243"/>
    <mergeCell ref="B252:C252"/>
    <mergeCell ref="D252:E252"/>
    <mergeCell ref="F252:H252"/>
    <mergeCell ref="S247:U247"/>
    <mergeCell ref="B248:C248"/>
    <mergeCell ref="F248:H248"/>
    <mergeCell ref="I248:J248"/>
    <mergeCell ref="K248:L248"/>
    <mergeCell ref="M248:N248"/>
    <mergeCell ref="O248:P248"/>
    <mergeCell ref="Q248:R248"/>
    <mergeCell ref="S248:U248"/>
    <mergeCell ref="O245:P245"/>
    <mergeCell ref="Q245:R245"/>
    <mergeCell ref="S245:U245"/>
    <mergeCell ref="I246:J246"/>
    <mergeCell ref="K246:L246"/>
    <mergeCell ref="M246:N246"/>
    <mergeCell ref="O246:P246"/>
    <mergeCell ref="Q246:R246"/>
    <mergeCell ref="S246:U246"/>
    <mergeCell ref="D248:E248"/>
    <mergeCell ref="D247:E247"/>
    <mergeCell ref="I245:J245"/>
    <mergeCell ref="K245:L245"/>
    <mergeCell ref="M245:N245"/>
    <mergeCell ref="B247:C247"/>
    <mergeCell ref="F247:H247"/>
    <mergeCell ref="I247:J247"/>
    <mergeCell ref="K247:L247"/>
    <mergeCell ref="A245:H245"/>
    <mergeCell ref="F249:H249"/>
    <mergeCell ref="I249:J249"/>
    <mergeCell ref="K249:L249"/>
    <mergeCell ref="M249:N249"/>
    <mergeCell ref="O249:P249"/>
    <mergeCell ref="Q249:R249"/>
    <mergeCell ref="S249:U249"/>
    <mergeCell ref="B250:C250"/>
    <mergeCell ref="D250:E250"/>
    <mergeCell ref="F250:H250"/>
    <mergeCell ref="I250:J250"/>
    <mergeCell ref="K250:L250"/>
    <mergeCell ref="M250:N250"/>
    <mergeCell ref="O250:P250"/>
    <mergeCell ref="Q250:R250"/>
    <mergeCell ref="S250:U250"/>
    <mergeCell ref="D249:E249"/>
    <mergeCell ref="A1:W1"/>
    <mergeCell ref="A2:W2"/>
    <mergeCell ref="A3:W3"/>
    <mergeCell ref="B9:C9"/>
    <mergeCell ref="D9:E9"/>
    <mergeCell ref="F9:H9"/>
    <mergeCell ref="B14:C14"/>
    <mergeCell ref="D14:E14"/>
    <mergeCell ref="F14:H14"/>
    <mergeCell ref="I254:J254"/>
    <mergeCell ref="K254:L254"/>
    <mergeCell ref="M254:N254"/>
    <mergeCell ref="O254:P254"/>
    <mergeCell ref="Q254:R254"/>
    <mergeCell ref="S254:U254"/>
    <mergeCell ref="I252:J252"/>
    <mergeCell ref="K252:L252"/>
    <mergeCell ref="M252:N252"/>
    <mergeCell ref="O252:P252"/>
    <mergeCell ref="Q252:R252"/>
    <mergeCell ref="S252:U252"/>
    <mergeCell ref="I253:J253"/>
    <mergeCell ref="K253:L253"/>
    <mergeCell ref="M253:N253"/>
    <mergeCell ref="S253:U253"/>
    <mergeCell ref="B251:C251"/>
    <mergeCell ref="D251:E251"/>
    <mergeCell ref="F251:H251"/>
    <mergeCell ref="I251:J251"/>
    <mergeCell ref="K251:L251"/>
    <mergeCell ref="M251:N251"/>
    <mergeCell ref="O251:P251"/>
    <mergeCell ref="D43:E43"/>
    <mergeCell ref="F43:H43"/>
    <mergeCell ref="B48:C48"/>
    <mergeCell ref="D48:E48"/>
    <mergeCell ref="F48:H48"/>
    <mergeCell ref="B52:C52"/>
    <mergeCell ref="D52:E52"/>
    <mergeCell ref="F52:H52"/>
    <mergeCell ref="D47:E47"/>
    <mergeCell ref="B47:C47"/>
    <mergeCell ref="F47:H47"/>
    <mergeCell ref="B23:C23"/>
    <mergeCell ref="F23:H23"/>
    <mergeCell ref="D28:E28"/>
    <mergeCell ref="B35:C35"/>
    <mergeCell ref="F35:H35"/>
    <mergeCell ref="A36:H36"/>
    <mergeCell ref="B41:C41"/>
    <mergeCell ref="D41:E41"/>
    <mergeCell ref="F41:H41"/>
    <mergeCell ref="A45:H45"/>
    <mergeCell ref="B46:C46"/>
    <mergeCell ref="D46:E46"/>
    <mergeCell ref="F46:H46"/>
    <mergeCell ref="A50:H50"/>
    <mergeCell ref="D39:E39"/>
    <mergeCell ref="B27:C27"/>
    <mergeCell ref="F27:H27"/>
    <mergeCell ref="D25:E25"/>
    <mergeCell ref="B57:C57"/>
    <mergeCell ref="D57:E57"/>
    <mergeCell ref="F57:H57"/>
    <mergeCell ref="A64:H64"/>
    <mergeCell ref="B67:C67"/>
    <mergeCell ref="D67:E67"/>
    <mergeCell ref="F67:H67"/>
    <mergeCell ref="B78:C78"/>
    <mergeCell ref="D78:E78"/>
    <mergeCell ref="F78:H78"/>
    <mergeCell ref="D59:E59"/>
    <mergeCell ref="B59:C59"/>
    <mergeCell ref="F59:H59"/>
    <mergeCell ref="B58:C58"/>
    <mergeCell ref="D58:E58"/>
    <mergeCell ref="F58:H58"/>
    <mergeCell ref="B60:C60"/>
    <mergeCell ref="D60:E60"/>
    <mergeCell ref="F60:H60"/>
    <mergeCell ref="B65:C65"/>
    <mergeCell ref="D65:E65"/>
    <mergeCell ref="F65:H65"/>
    <mergeCell ref="A66:H66"/>
    <mergeCell ref="A68:H68"/>
    <mergeCell ref="D77:E77"/>
    <mergeCell ref="B77:C77"/>
    <mergeCell ref="F77:H77"/>
    <mergeCell ref="B99:C99"/>
    <mergeCell ref="D99:E99"/>
    <mergeCell ref="F99:H99"/>
    <mergeCell ref="B100:C100"/>
    <mergeCell ref="D100:E100"/>
    <mergeCell ref="F100:H100"/>
    <mergeCell ref="D87:E87"/>
    <mergeCell ref="D85:E85"/>
    <mergeCell ref="B85:C85"/>
    <mergeCell ref="F85:H85"/>
    <mergeCell ref="F91:H91"/>
    <mergeCell ref="B93:C93"/>
    <mergeCell ref="D93:E93"/>
    <mergeCell ref="F93:H93"/>
    <mergeCell ref="B94:C94"/>
    <mergeCell ref="D94:E94"/>
    <mergeCell ref="F94:H94"/>
    <mergeCell ref="A97:H97"/>
    <mergeCell ref="A98:H98"/>
    <mergeCell ref="B87:C87"/>
    <mergeCell ref="F87:H87"/>
    <mergeCell ref="F156:H156"/>
    <mergeCell ref="B158:C158"/>
    <mergeCell ref="D158:E158"/>
    <mergeCell ref="F158:H158"/>
    <mergeCell ref="B161:C161"/>
    <mergeCell ref="D161:E161"/>
    <mergeCell ref="F161:H161"/>
    <mergeCell ref="B163:C163"/>
    <mergeCell ref="D163:E163"/>
    <mergeCell ref="F163:H163"/>
    <mergeCell ref="B165:C165"/>
    <mergeCell ref="D165:E165"/>
    <mergeCell ref="F165:H165"/>
    <mergeCell ref="A157:H157"/>
    <mergeCell ref="A159:H159"/>
    <mergeCell ref="B162:C162"/>
    <mergeCell ref="D162:E162"/>
    <mergeCell ref="F162:H162"/>
    <mergeCell ref="B156:C156"/>
    <mergeCell ref="D156:E156"/>
    <mergeCell ref="F217:H217"/>
    <mergeCell ref="B218:C218"/>
    <mergeCell ref="D218:E218"/>
    <mergeCell ref="F218:H218"/>
    <mergeCell ref="F232:H232"/>
    <mergeCell ref="B236:C236"/>
    <mergeCell ref="D236:E236"/>
    <mergeCell ref="F236:H236"/>
    <mergeCell ref="B237:C237"/>
    <mergeCell ref="D237:E237"/>
    <mergeCell ref="F237:H237"/>
    <mergeCell ref="B223:C223"/>
    <mergeCell ref="D223:E223"/>
    <mergeCell ref="F223:H223"/>
    <mergeCell ref="B224:C224"/>
    <mergeCell ref="D224:E224"/>
    <mergeCell ref="F224:H224"/>
    <mergeCell ref="A227:H227"/>
    <mergeCell ref="A228:H228"/>
    <mergeCell ref="B230:C230"/>
    <mergeCell ref="D230:E230"/>
    <mergeCell ref="F230:H230"/>
    <mergeCell ref="B231:C231"/>
    <mergeCell ref="D231:E231"/>
    <mergeCell ref="F231:H231"/>
    <mergeCell ref="B229:C229"/>
    <mergeCell ref="D229:E229"/>
    <mergeCell ref="F229:H229"/>
    <mergeCell ref="B232:C232"/>
    <mergeCell ref="D232:E232"/>
    <mergeCell ref="B225:C225"/>
    <mergeCell ref="F225:H225"/>
    <mergeCell ref="B239:C239"/>
    <mergeCell ref="D239:E239"/>
    <mergeCell ref="F239:H239"/>
    <mergeCell ref="B243:C243"/>
    <mergeCell ref="D243:E243"/>
    <mergeCell ref="F243:H243"/>
    <mergeCell ref="D233:E233"/>
    <mergeCell ref="B233:C233"/>
    <mergeCell ref="F233:H233"/>
    <mergeCell ref="B246:C246"/>
    <mergeCell ref="D246:E246"/>
    <mergeCell ref="F246:H246"/>
    <mergeCell ref="A234:H234"/>
    <mergeCell ref="A235:H235"/>
    <mergeCell ref="B238:C238"/>
    <mergeCell ref="D238:E238"/>
    <mergeCell ref="F238:H238"/>
    <mergeCell ref="B240:C240"/>
    <mergeCell ref="D240:E240"/>
    <mergeCell ref="F240:H240"/>
    <mergeCell ref="B241:C241"/>
    <mergeCell ref="D241:E241"/>
    <mergeCell ref="F241:H241"/>
    <mergeCell ref="A242:H242"/>
    <mergeCell ref="A244:H244"/>
    <mergeCell ref="B255:C255"/>
    <mergeCell ref="D255:E255"/>
    <mergeCell ref="F255:H255"/>
    <mergeCell ref="I255:J255"/>
    <mergeCell ref="K255:L255"/>
    <mergeCell ref="M255:N255"/>
    <mergeCell ref="O255:P255"/>
    <mergeCell ref="Q255:R255"/>
    <mergeCell ref="O253:P253"/>
    <mergeCell ref="Q253:R253"/>
    <mergeCell ref="M247:N247"/>
    <mergeCell ref="O247:P247"/>
    <mergeCell ref="Q247:R247"/>
    <mergeCell ref="S255:U255"/>
    <mergeCell ref="B256:C256"/>
    <mergeCell ref="D256:E256"/>
    <mergeCell ref="F256:H256"/>
    <mergeCell ref="I256:J256"/>
    <mergeCell ref="K256:L256"/>
    <mergeCell ref="M256:N256"/>
    <mergeCell ref="O256:P256"/>
    <mergeCell ref="Q256:R256"/>
    <mergeCell ref="S256:U256"/>
    <mergeCell ref="B253:C253"/>
    <mergeCell ref="D253:E253"/>
    <mergeCell ref="F253:H253"/>
    <mergeCell ref="B254:C254"/>
    <mergeCell ref="D254:E254"/>
    <mergeCell ref="F254:H254"/>
    <mergeCell ref="Q251:R251"/>
    <mergeCell ref="S251:U251"/>
    <mergeCell ref="B249:C249"/>
    <mergeCell ref="B260:C260"/>
    <mergeCell ref="D260:E260"/>
    <mergeCell ref="F260:H260"/>
    <mergeCell ref="A261:H261"/>
    <mergeCell ref="B262:C262"/>
    <mergeCell ref="D262:E262"/>
    <mergeCell ref="F262:H262"/>
    <mergeCell ref="A257:H257"/>
    <mergeCell ref="I257:J257"/>
    <mergeCell ref="K257:L257"/>
    <mergeCell ref="M257:N257"/>
    <mergeCell ref="O257:P257"/>
    <mergeCell ref="Q257:R257"/>
    <mergeCell ref="S257:U257"/>
    <mergeCell ref="I258:J258"/>
    <mergeCell ref="K258:L258"/>
    <mergeCell ref="M258:N258"/>
    <mergeCell ref="O258:P258"/>
    <mergeCell ref="Q258:R258"/>
    <mergeCell ref="S258:U258"/>
    <mergeCell ref="I259:J259"/>
    <mergeCell ref="K259:L259"/>
    <mergeCell ref="M259:N259"/>
    <mergeCell ref="O259:P259"/>
    <mergeCell ref="Q259:R259"/>
    <mergeCell ref="S259:U259"/>
    <mergeCell ref="A258:H258"/>
    <mergeCell ref="B259:C259"/>
    <mergeCell ref="D259:E259"/>
    <mergeCell ref="F259:H259"/>
    <mergeCell ref="I260:J260"/>
    <mergeCell ref="K260:L260"/>
    <mergeCell ref="M260:N260"/>
    <mergeCell ref="O260:P260"/>
    <mergeCell ref="Q260:R260"/>
    <mergeCell ref="S260:U260"/>
    <mergeCell ref="I261:J261"/>
    <mergeCell ref="K261:L261"/>
    <mergeCell ref="M261:N261"/>
    <mergeCell ref="O261:P261"/>
    <mergeCell ref="Q261:R261"/>
    <mergeCell ref="S261:U261"/>
    <mergeCell ref="I262:J262"/>
    <mergeCell ref="K262:L262"/>
    <mergeCell ref="M262:N262"/>
    <mergeCell ref="O262:P262"/>
    <mergeCell ref="Q262:R262"/>
    <mergeCell ref="S262:U262"/>
    <mergeCell ref="I263:J263"/>
    <mergeCell ref="K263:L263"/>
    <mergeCell ref="M263:N263"/>
    <mergeCell ref="O263:P263"/>
    <mergeCell ref="Q263:R263"/>
    <mergeCell ref="S263:U263"/>
    <mergeCell ref="A264:H264"/>
    <mergeCell ref="I264:J264"/>
    <mergeCell ref="K264:L264"/>
    <mergeCell ref="M264:N264"/>
    <mergeCell ref="O264:P264"/>
    <mergeCell ref="Q264:R264"/>
    <mergeCell ref="S264:U264"/>
    <mergeCell ref="B265:C265"/>
    <mergeCell ref="D265:E265"/>
    <mergeCell ref="F265:H265"/>
    <mergeCell ref="I265:J265"/>
    <mergeCell ref="K265:L265"/>
    <mergeCell ref="M265:N265"/>
    <mergeCell ref="O265:P265"/>
    <mergeCell ref="Q265:R265"/>
    <mergeCell ref="S265:U265"/>
    <mergeCell ref="A263:H263"/>
    <mergeCell ref="I271:J271"/>
    <mergeCell ref="K271:L271"/>
    <mergeCell ref="M271:N271"/>
    <mergeCell ref="O271:P271"/>
    <mergeCell ref="Q271:R271"/>
    <mergeCell ref="S271:U271"/>
    <mergeCell ref="B269:C269"/>
    <mergeCell ref="D269:E269"/>
    <mergeCell ref="F269:H269"/>
    <mergeCell ref="A266:H266"/>
    <mergeCell ref="I266:J266"/>
    <mergeCell ref="K266:L266"/>
    <mergeCell ref="M266:N266"/>
    <mergeCell ref="O266:P266"/>
    <mergeCell ref="Q266:R266"/>
    <mergeCell ref="S266:U266"/>
    <mergeCell ref="B267:C267"/>
    <mergeCell ref="D267:E267"/>
    <mergeCell ref="F267:H267"/>
    <mergeCell ref="I267:J267"/>
    <mergeCell ref="K267:L267"/>
    <mergeCell ref="M267:N267"/>
    <mergeCell ref="O267:P267"/>
    <mergeCell ref="Q267:R267"/>
    <mergeCell ref="S267:U267"/>
    <mergeCell ref="I268:J268"/>
    <mergeCell ref="K268:L268"/>
    <mergeCell ref="M268:N268"/>
    <mergeCell ref="O268:P268"/>
    <mergeCell ref="Q268:R268"/>
    <mergeCell ref="S268:U268"/>
    <mergeCell ref="A268:H268"/>
    <mergeCell ref="B272:C272"/>
    <mergeCell ref="D272:E272"/>
    <mergeCell ref="F272:H272"/>
    <mergeCell ref="I272:J272"/>
    <mergeCell ref="K272:L272"/>
    <mergeCell ref="M272:N272"/>
    <mergeCell ref="O272:P272"/>
    <mergeCell ref="Q272:R272"/>
    <mergeCell ref="S272:U272"/>
    <mergeCell ref="I273:J273"/>
    <mergeCell ref="K273:L273"/>
    <mergeCell ref="M273:N273"/>
    <mergeCell ref="O273:P273"/>
    <mergeCell ref="Q273:R273"/>
    <mergeCell ref="S273:U273"/>
    <mergeCell ref="A273:H273"/>
    <mergeCell ref="I269:J269"/>
    <mergeCell ref="K269:L269"/>
    <mergeCell ref="M269:N269"/>
    <mergeCell ref="O269:P269"/>
    <mergeCell ref="Q269:R269"/>
    <mergeCell ref="S269:U269"/>
    <mergeCell ref="A270:H270"/>
    <mergeCell ref="I270:J270"/>
    <mergeCell ref="K270:L270"/>
    <mergeCell ref="M270:N270"/>
    <mergeCell ref="O270:P270"/>
    <mergeCell ref="Q270:R270"/>
    <mergeCell ref="S270:U270"/>
    <mergeCell ref="B271:C271"/>
    <mergeCell ref="D271:E271"/>
    <mergeCell ref="F271:H271"/>
    <mergeCell ref="D277:E277"/>
    <mergeCell ref="F277:H277"/>
    <mergeCell ref="I277:J277"/>
    <mergeCell ref="K277:L277"/>
    <mergeCell ref="M277:N277"/>
    <mergeCell ref="O277:P277"/>
    <mergeCell ref="Q277:R277"/>
    <mergeCell ref="S277:U277"/>
    <mergeCell ref="I274:J274"/>
    <mergeCell ref="K274:L274"/>
    <mergeCell ref="M274:N274"/>
    <mergeCell ref="O274:P274"/>
    <mergeCell ref="Q274:R274"/>
    <mergeCell ref="S274:U274"/>
    <mergeCell ref="B275:C275"/>
    <mergeCell ref="D275:E275"/>
    <mergeCell ref="F275:H275"/>
    <mergeCell ref="I275:J275"/>
    <mergeCell ref="K275:L275"/>
    <mergeCell ref="M275:N275"/>
    <mergeCell ref="O275:P275"/>
    <mergeCell ref="Q275:R275"/>
    <mergeCell ref="S275:U275"/>
    <mergeCell ref="A274:H274"/>
    <mergeCell ref="I279:J279"/>
    <mergeCell ref="K279:L279"/>
    <mergeCell ref="M279:N279"/>
    <mergeCell ref="O279:P279"/>
    <mergeCell ref="Q279:R279"/>
    <mergeCell ref="S279:U279"/>
    <mergeCell ref="I280:J280"/>
    <mergeCell ref="K280:L280"/>
    <mergeCell ref="M280:N280"/>
    <mergeCell ref="O280:P280"/>
    <mergeCell ref="Q280:R280"/>
    <mergeCell ref="S280:U280"/>
    <mergeCell ref="B278:C278"/>
    <mergeCell ref="D278:E278"/>
    <mergeCell ref="F278:H278"/>
    <mergeCell ref="B279:C279"/>
    <mergeCell ref="D279:E279"/>
    <mergeCell ref="F279:H279"/>
    <mergeCell ref="B280:C280"/>
    <mergeCell ref="D280:E280"/>
    <mergeCell ref="F280:H280"/>
    <mergeCell ref="A4:W4"/>
    <mergeCell ref="B7:C7"/>
    <mergeCell ref="D7:E7"/>
    <mergeCell ref="F7:H7"/>
    <mergeCell ref="A11:H11"/>
    <mergeCell ref="B13:C13"/>
    <mergeCell ref="D13:E13"/>
    <mergeCell ref="F13:H13"/>
    <mergeCell ref="A17:H17"/>
    <mergeCell ref="B18:C18"/>
    <mergeCell ref="D18:E18"/>
    <mergeCell ref="F18:H18"/>
    <mergeCell ref="A22:H22"/>
    <mergeCell ref="B32:C32"/>
    <mergeCell ref="D32:E32"/>
    <mergeCell ref="F32:H32"/>
    <mergeCell ref="I278:J278"/>
    <mergeCell ref="K278:L278"/>
    <mergeCell ref="M278:N278"/>
    <mergeCell ref="O278:P278"/>
    <mergeCell ref="Q278:R278"/>
    <mergeCell ref="S278:U278"/>
    <mergeCell ref="B276:C276"/>
    <mergeCell ref="D276:E276"/>
    <mergeCell ref="F276:H276"/>
    <mergeCell ref="I276:J276"/>
    <mergeCell ref="K276:L276"/>
    <mergeCell ref="M276:N276"/>
    <mergeCell ref="O276:P276"/>
    <mergeCell ref="Q276:R276"/>
    <mergeCell ref="S276:U276"/>
    <mergeCell ref="B277:C277"/>
    <mergeCell ref="A69:H69"/>
    <mergeCell ref="B70:C70"/>
    <mergeCell ref="D70:E70"/>
    <mergeCell ref="F70:H70"/>
    <mergeCell ref="A74:H74"/>
    <mergeCell ref="B75:C75"/>
    <mergeCell ref="D75:E75"/>
    <mergeCell ref="F75:H75"/>
    <mergeCell ref="A79:H79"/>
    <mergeCell ref="B82:C82"/>
    <mergeCell ref="D82:E82"/>
    <mergeCell ref="F82:H82"/>
    <mergeCell ref="B88:C88"/>
    <mergeCell ref="D88:E88"/>
    <mergeCell ref="F88:H88"/>
    <mergeCell ref="A90:H90"/>
    <mergeCell ref="A92:H92"/>
    <mergeCell ref="B84:C84"/>
    <mergeCell ref="D84:E84"/>
    <mergeCell ref="F84:H84"/>
    <mergeCell ref="A86:H86"/>
    <mergeCell ref="B83:C83"/>
    <mergeCell ref="D83:E83"/>
    <mergeCell ref="F83:H83"/>
    <mergeCell ref="B80:C80"/>
    <mergeCell ref="D80:E80"/>
    <mergeCell ref="F80:H80"/>
    <mergeCell ref="D81:E81"/>
    <mergeCell ref="B81:C81"/>
    <mergeCell ref="F81:H81"/>
    <mergeCell ref="B102:C102"/>
    <mergeCell ref="D102:E102"/>
    <mergeCell ref="F102:H102"/>
    <mergeCell ref="B105:C105"/>
    <mergeCell ref="D105:E105"/>
    <mergeCell ref="F105:H105"/>
    <mergeCell ref="A106:H106"/>
    <mergeCell ref="B108:C108"/>
    <mergeCell ref="D108:E108"/>
    <mergeCell ref="F108:H108"/>
    <mergeCell ref="B111:C111"/>
    <mergeCell ref="D111:E111"/>
    <mergeCell ref="F111:H111"/>
    <mergeCell ref="A112:H112"/>
    <mergeCell ref="A113:H113"/>
    <mergeCell ref="B117:C117"/>
    <mergeCell ref="D117:E117"/>
    <mergeCell ref="F117:H117"/>
    <mergeCell ref="D116:E116"/>
    <mergeCell ref="B116:C116"/>
    <mergeCell ref="F116:H116"/>
    <mergeCell ref="D107:E107"/>
    <mergeCell ref="A137:H137"/>
    <mergeCell ref="B141:C141"/>
    <mergeCell ref="D141:E141"/>
    <mergeCell ref="F141:H141"/>
    <mergeCell ref="B144:C144"/>
    <mergeCell ref="D144:E144"/>
    <mergeCell ref="F144:H144"/>
    <mergeCell ref="A145:H145"/>
    <mergeCell ref="B147:C147"/>
    <mergeCell ref="D147:E147"/>
    <mergeCell ref="F147:H147"/>
    <mergeCell ref="A151:H151"/>
    <mergeCell ref="A152:H152"/>
    <mergeCell ref="B153:C153"/>
    <mergeCell ref="D153:E153"/>
    <mergeCell ref="F153:H153"/>
    <mergeCell ref="B155:C155"/>
    <mergeCell ref="D155:E155"/>
    <mergeCell ref="F155:H155"/>
    <mergeCell ref="B168:C168"/>
    <mergeCell ref="D168:E168"/>
    <mergeCell ref="F168:H168"/>
    <mergeCell ref="B169:C169"/>
    <mergeCell ref="D169:E169"/>
    <mergeCell ref="F169:H169"/>
    <mergeCell ref="A170:H170"/>
    <mergeCell ref="A172:H172"/>
    <mergeCell ref="B175:C175"/>
    <mergeCell ref="D175:E175"/>
    <mergeCell ref="F175:H175"/>
    <mergeCell ref="B178:C178"/>
    <mergeCell ref="D178:E178"/>
    <mergeCell ref="F178:H178"/>
    <mergeCell ref="A179:H179"/>
    <mergeCell ref="B180:C180"/>
    <mergeCell ref="D180:E180"/>
    <mergeCell ref="F180:H180"/>
    <mergeCell ref="A191:H191"/>
    <mergeCell ref="B192:C192"/>
    <mergeCell ref="D192:E192"/>
    <mergeCell ref="F192:H192"/>
    <mergeCell ref="A200:H200"/>
    <mergeCell ref="B203:C203"/>
    <mergeCell ref="D203:E203"/>
    <mergeCell ref="F203:H203"/>
    <mergeCell ref="A207:H207"/>
    <mergeCell ref="B209:C209"/>
    <mergeCell ref="D209:E209"/>
    <mergeCell ref="F209:H209"/>
    <mergeCell ref="B210:C210"/>
    <mergeCell ref="D210:E210"/>
    <mergeCell ref="F210:H210"/>
    <mergeCell ref="A213:H213"/>
    <mergeCell ref="A214:H214"/>
    <mergeCell ref="B194:C194"/>
    <mergeCell ref="D194:E194"/>
    <mergeCell ref="F194:H194"/>
    <mergeCell ref="D193:E193"/>
    <mergeCell ref="B193:C193"/>
    <mergeCell ref="F193:H193"/>
    <mergeCell ref="A284:H284"/>
    <mergeCell ref="I284:J284"/>
    <mergeCell ref="K284:L284"/>
    <mergeCell ref="M284:N284"/>
    <mergeCell ref="O284:P284"/>
    <mergeCell ref="Q284:R284"/>
    <mergeCell ref="S284:U284"/>
    <mergeCell ref="B281:C281"/>
    <mergeCell ref="D281:E281"/>
    <mergeCell ref="F281:H281"/>
    <mergeCell ref="I281:J281"/>
    <mergeCell ref="K281:L281"/>
    <mergeCell ref="M281:N281"/>
    <mergeCell ref="O281:P281"/>
    <mergeCell ref="Q281:R281"/>
    <mergeCell ref="S281:U281"/>
    <mergeCell ref="A282:H282"/>
    <mergeCell ref="I282:J282"/>
    <mergeCell ref="K282:L282"/>
    <mergeCell ref="M282:N282"/>
    <mergeCell ref="O282:P282"/>
    <mergeCell ref="Q282:R282"/>
    <mergeCell ref="S282:U282"/>
    <mergeCell ref="A283:H283"/>
    <mergeCell ref="I283:J283"/>
    <mergeCell ref="K283:L283"/>
    <mergeCell ref="M283:N283"/>
    <mergeCell ref="O283:P283"/>
    <mergeCell ref="Q283:R283"/>
    <mergeCell ref="S283:U283"/>
  </mergeCells>
  <phoneticPr fontId="2" type="noConversion"/>
  <pageMargins left="0.27559055118110237" right="0.15748031496062992" top="0.15748031496062992" bottom="0.19685039370078741" header="0.15748031496062992" footer="0.19685039370078741"/>
  <pageSetup paperSize="9" scale="66" fitToHeight="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B10" sqref="B10"/>
    </sheetView>
  </sheetViews>
  <sheetFormatPr defaultRowHeight="16.5" x14ac:dyDescent="0.35"/>
  <cols>
    <col min="1" max="1" width="19.140625" style="65" bestFit="1" customWidth="1"/>
    <col min="2" max="2" width="21.7109375" style="65" customWidth="1"/>
    <col min="3" max="3" width="12.85546875" style="65" customWidth="1"/>
    <col min="4" max="4" width="21.42578125" style="65" customWidth="1"/>
    <col min="5" max="5" width="22.7109375" style="65" customWidth="1"/>
    <col min="6" max="6" width="15.28515625" style="65" customWidth="1"/>
    <col min="7" max="256" width="9.140625" style="65"/>
    <col min="257" max="257" width="19.140625" style="65" bestFit="1" customWidth="1"/>
    <col min="258" max="258" width="21.7109375" style="65" customWidth="1"/>
    <col min="259" max="259" width="12.85546875" style="65" customWidth="1"/>
    <col min="260" max="260" width="21.42578125" style="65" customWidth="1"/>
    <col min="261" max="261" width="22.7109375" style="65" customWidth="1"/>
    <col min="262" max="262" width="15.28515625" style="65" customWidth="1"/>
    <col min="263" max="512" width="9.140625" style="65"/>
    <col min="513" max="513" width="19.140625" style="65" bestFit="1" customWidth="1"/>
    <col min="514" max="514" width="21.7109375" style="65" customWidth="1"/>
    <col min="515" max="515" width="12.85546875" style="65" customWidth="1"/>
    <col min="516" max="516" width="21.42578125" style="65" customWidth="1"/>
    <col min="517" max="517" width="22.7109375" style="65" customWidth="1"/>
    <col min="518" max="518" width="15.28515625" style="65" customWidth="1"/>
    <col min="519" max="768" width="9.140625" style="65"/>
    <col min="769" max="769" width="19.140625" style="65" bestFit="1" customWidth="1"/>
    <col min="770" max="770" width="21.7109375" style="65" customWidth="1"/>
    <col min="771" max="771" width="12.85546875" style="65" customWidth="1"/>
    <col min="772" max="772" width="21.42578125" style="65" customWidth="1"/>
    <col min="773" max="773" width="22.7109375" style="65" customWidth="1"/>
    <col min="774" max="774" width="15.28515625" style="65" customWidth="1"/>
    <col min="775" max="1024" width="9.140625" style="65"/>
    <col min="1025" max="1025" width="19.140625" style="65" bestFit="1" customWidth="1"/>
    <col min="1026" max="1026" width="21.7109375" style="65" customWidth="1"/>
    <col min="1027" max="1027" width="12.85546875" style="65" customWidth="1"/>
    <col min="1028" max="1028" width="21.42578125" style="65" customWidth="1"/>
    <col min="1029" max="1029" width="22.7109375" style="65" customWidth="1"/>
    <col min="1030" max="1030" width="15.28515625" style="65" customWidth="1"/>
    <col min="1031" max="1280" width="9.140625" style="65"/>
    <col min="1281" max="1281" width="19.140625" style="65" bestFit="1" customWidth="1"/>
    <col min="1282" max="1282" width="21.7109375" style="65" customWidth="1"/>
    <col min="1283" max="1283" width="12.85546875" style="65" customWidth="1"/>
    <col min="1284" max="1284" width="21.42578125" style="65" customWidth="1"/>
    <col min="1285" max="1285" width="22.7109375" style="65" customWidth="1"/>
    <col min="1286" max="1286" width="15.28515625" style="65" customWidth="1"/>
    <col min="1287" max="1536" width="9.140625" style="65"/>
    <col min="1537" max="1537" width="19.140625" style="65" bestFit="1" customWidth="1"/>
    <col min="1538" max="1538" width="21.7109375" style="65" customWidth="1"/>
    <col min="1539" max="1539" width="12.85546875" style="65" customWidth="1"/>
    <col min="1540" max="1540" width="21.42578125" style="65" customWidth="1"/>
    <col min="1541" max="1541" width="22.7109375" style="65" customWidth="1"/>
    <col min="1542" max="1542" width="15.28515625" style="65" customWidth="1"/>
    <col min="1543" max="1792" width="9.140625" style="65"/>
    <col min="1793" max="1793" width="19.140625" style="65" bestFit="1" customWidth="1"/>
    <col min="1794" max="1794" width="21.7109375" style="65" customWidth="1"/>
    <col min="1795" max="1795" width="12.85546875" style="65" customWidth="1"/>
    <col min="1796" max="1796" width="21.42578125" style="65" customWidth="1"/>
    <col min="1797" max="1797" width="22.7109375" style="65" customWidth="1"/>
    <col min="1798" max="1798" width="15.28515625" style="65" customWidth="1"/>
    <col min="1799" max="2048" width="9.140625" style="65"/>
    <col min="2049" max="2049" width="19.140625" style="65" bestFit="1" customWidth="1"/>
    <col min="2050" max="2050" width="21.7109375" style="65" customWidth="1"/>
    <col min="2051" max="2051" width="12.85546875" style="65" customWidth="1"/>
    <col min="2052" max="2052" width="21.42578125" style="65" customWidth="1"/>
    <col min="2053" max="2053" width="22.7109375" style="65" customWidth="1"/>
    <col min="2054" max="2054" width="15.28515625" style="65" customWidth="1"/>
    <col min="2055" max="2304" width="9.140625" style="65"/>
    <col min="2305" max="2305" width="19.140625" style="65" bestFit="1" customWidth="1"/>
    <col min="2306" max="2306" width="21.7109375" style="65" customWidth="1"/>
    <col min="2307" max="2307" width="12.85546875" style="65" customWidth="1"/>
    <col min="2308" max="2308" width="21.42578125" style="65" customWidth="1"/>
    <col min="2309" max="2309" width="22.7109375" style="65" customWidth="1"/>
    <col min="2310" max="2310" width="15.28515625" style="65" customWidth="1"/>
    <col min="2311" max="2560" width="9.140625" style="65"/>
    <col min="2561" max="2561" width="19.140625" style="65" bestFit="1" customWidth="1"/>
    <col min="2562" max="2562" width="21.7109375" style="65" customWidth="1"/>
    <col min="2563" max="2563" width="12.85546875" style="65" customWidth="1"/>
    <col min="2564" max="2564" width="21.42578125" style="65" customWidth="1"/>
    <col min="2565" max="2565" width="22.7109375" style="65" customWidth="1"/>
    <col min="2566" max="2566" width="15.28515625" style="65" customWidth="1"/>
    <col min="2567" max="2816" width="9.140625" style="65"/>
    <col min="2817" max="2817" width="19.140625" style="65" bestFit="1" customWidth="1"/>
    <col min="2818" max="2818" width="21.7109375" style="65" customWidth="1"/>
    <col min="2819" max="2819" width="12.85546875" style="65" customWidth="1"/>
    <col min="2820" max="2820" width="21.42578125" style="65" customWidth="1"/>
    <col min="2821" max="2821" width="22.7109375" style="65" customWidth="1"/>
    <col min="2822" max="2822" width="15.28515625" style="65" customWidth="1"/>
    <col min="2823" max="3072" width="9.140625" style="65"/>
    <col min="3073" max="3073" width="19.140625" style="65" bestFit="1" customWidth="1"/>
    <col min="3074" max="3074" width="21.7109375" style="65" customWidth="1"/>
    <col min="3075" max="3075" width="12.85546875" style="65" customWidth="1"/>
    <col min="3076" max="3076" width="21.42578125" style="65" customWidth="1"/>
    <col min="3077" max="3077" width="22.7109375" style="65" customWidth="1"/>
    <col min="3078" max="3078" width="15.28515625" style="65" customWidth="1"/>
    <col min="3079" max="3328" width="9.140625" style="65"/>
    <col min="3329" max="3329" width="19.140625" style="65" bestFit="1" customWidth="1"/>
    <col min="3330" max="3330" width="21.7109375" style="65" customWidth="1"/>
    <col min="3331" max="3331" width="12.85546875" style="65" customWidth="1"/>
    <col min="3332" max="3332" width="21.42578125" style="65" customWidth="1"/>
    <col min="3333" max="3333" width="22.7109375" style="65" customWidth="1"/>
    <col min="3334" max="3334" width="15.28515625" style="65" customWidth="1"/>
    <col min="3335" max="3584" width="9.140625" style="65"/>
    <col min="3585" max="3585" width="19.140625" style="65" bestFit="1" customWidth="1"/>
    <col min="3586" max="3586" width="21.7109375" style="65" customWidth="1"/>
    <col min="3587" max="3587" width="12.85546875" style="65" customWidth="1"/>
    <col min="3588" max="3588" width="21.42578125" style="65" customWidth="1"/>
    <col min="3589" max="3589" width="22.7109375" style="65" customWidth="1"/>
    <col min="3590" max="3590" width="15.28515625" style="65" customWidth="1"/>
    <col min="3591" max="3840" width="9.140625" style="65"/>
    <col min="3841" max="3841" width="19.140625" style="65" bestFit="1" customWidth="1"/>
    <col min="3842" max="3842" width="21.7109375" style="65" customWidth="1"/>
    <col min="3843" max="3843" width="12.85546875" style="65" customWidth="1"/>
    <col min="3844" max="3844" width="21.42578125" style="65" customWidth="1"/>
    <col min="3845" max="3845" width="22.7109375" style="65" customWidth="1"/>
    <col min="3846" max="3846" width="15.28515625" style="65" customWidth="1"/>
    <col min="3847" max="4096" width="9.140625" style="65"/>
    <col min="4097" max="4097" width="19.140625" style="65" bestFit="1" customWidth="1"/>
    <col min="4098" max="4098" width="21.7109375" style="65" customWidth="1"/>
    <col min="4099" max="4099" width="12.85546875" style="65" customWidth="1"/>
    <col min="4100" max="4100" width="21.42578125" style="65" customWidth="1"/>
    <col min="4101" max="4101" width="22.7109375" style="65" customWidth="1"/>
    <col min="4102" max="4102" width="15.28515625" style="65" customWidth="1"/>
    <col min="4103" max="4352" width="9.140625" style="65"/>
    <col min="4353" max="4353" width="19.140625" style="65" bestFit="1" customWidth="1"/>
    <col min="4354" max="4354" width="21.7109375" style="65" customWidth="1"/>
    <col min="4355" max="4355" width="12.85546875" style="65" customWidth="1"/>
    <col min="4356" max="4356" width="21.42578125" style="65" customWidth="1"/>
    <col min="4357" max="4357" width="22.7109375" style="65" customWidth="1"/>
    <col min="4358" max="4358" width="15.28515625" style="65" customWidth="1"/>
    <col min="4359" max="4608" width="9.140625" style="65"/>
    <col min="4609" max="4609" width="19.140625" style="65" bestFit="1" customWidth="1"/>
    <col min="4610" max="4610" width="21.7109375" style="65" customWidth="1"/>
    <col min="4611" max="4611" width="12.85546875" style="65" customWidth="1"/>
    <col min="4612" max="4612" width="21.42578125" style="65" customWidth="1"/>
    <col min="4613" max="4613" width="22.7109375" style="65" customWidth="1"/>
    <col min="4614" max="4614" width="15.28515625" style="65" customWidth="1"/>
    <col min="4615" max="4864" width="9.140625" style="65"/>
    <col min="4865" max="4865" width="19.140625" style="65" bestFit="1" customWidth="1"/>
    <col min="4866" max="4866" width="21.7109375" style="65" customWidth="1"/>
    <col min="4867" max="4867" width="12.85546875" style="65" customWidth="1"/>
    <col min="4868" max="4868" width="21.42578125" style="65" customWidth="1"/>
    <col min="4869" max="4869" width="22.7109375" style="65" customWidth="1"/>
    <col min="4870" max="4870" width="15.28515625" style="65" customWidth="1"/>
    <col min="4871" max="5120" width="9.140625" style="65"/>
    <col min="5121" max="5121" width="19.140625" style="65" bestFit="1" customWidth="1"/>
    <col min="5122" max="5122" width="21.7109375" style="65" customWidth="1"/>
    <col min="5123" max="5123" width="12.85546875" style="65" customWidth="1"/>
    <col min="5124" max="5124" width="21.42578125" style="65" customWidth="1"/>
    <col min="5125" max="5125" width="22.7109375" style="65" customWidth="1"/>
    <col min="5126" max="5126" width="15.28515625" style="65" customWidth="1"/>
    <col min="5127" max="5376" width="9.140625" style="65"/>
    <col min="5377" max="5377" width="19.140625" style="65" bestFit="1" customWidth="1"/>
    <col min="5378" max="5378" width="21.7109375" style="65" customWidth="1"/>
    <col min="5379" max="5379" width="12.85546875" style="65" customWidth="1"/>
    <col min="5380" max="5380" width="21.42578125" style="65" customWidth="1"/>
    <col min="5381" max="5381" width="22.7109375" style="65" customWidth="1"/>
    <col min="5382" max="5382" width="15.28515625" style="65" customWidth="1"/>
    <col min="5383" max="5632" width="9.140625" style="65"/>
    <col min="5633" max="5633" width="19.140625" style="65" bestFit="1" customWidth="1"/>
    <col min="5634" max="5634" width="21.7109375" style="65" customWidth="1"/>
    <col min="5635" max="5635" width="12.85546875" style="65" customWidth="1"/>
    <col min="5636" max="5636" width="21.42578125" style="65" customWidth="1"/>
    <col min="5637" max="5637" width="22.7109375" style="65" customWidth="1"/>
    <col min="5638" max="5638" width="15.28515625" style="65" customWidth="1"/>
    <col min="5639" max="5888" width="9.140625" style="65"/>
    <col min="5889" max="5889" width="19.140625" style="65" bestFit="1" customWidth="1"/>
    <col min="5890" max="5890" width="21.7109375" style="65" customWidth="1"/>
    <col min="5891" max="5891" width="12.85546875" style="65" customWidth="1"/>
    <col min="5892" max="5892" width="21.42578125" style="65" customWidth="1"/>
    <col min="5893" max="5893" width="22.7109375" style="65" customWidth="1"/>
    <col min="5894" max="5894" width="15.28515625" style="65" customWidth="1"/>
    <col min="5895" max="6144" width="9.140625" style="65"/>
    <col min="6145" max="6145" width="19.140625" style="65" bestFit="1" customWidth="1"/>
    <col min="6146" max="6146" width="21.7109375" style="65" customWidth="1"/>
    <col min="6147" max="6147" width="12.85546875" style="65" customWidth="1"/>
    <col min="6148" max="6148" width="21.42578125" style="65" customWidth="1"/>
    <col min="6149" max="6149" width="22.7109375" style="65" customWidth="1"/>
    <col min="6150" max="6150" width="15.28515625" style="65" customWidth="1"/>
    <col min="6151" max="6400" width="9.140625" style="65"/>
    <col min="6401" max="6401" width="19.140625" style="65" bestFit="1" customWidth="1"/>
    <col min="6402" max="6402" width="21.7109375" style="65" customWidth="1"/>
    <col min="6403" max="6403" width="12.85546875" style="65" customWidth="1"/>
    <col min="6404" max="6404" width="21.42578125" style="65" customWidth="1"/>
    <col min="6405" max="6405" width="22.7109375" style="65" customWidth="1"/>
    <col min="6406" max="6406" width="15.28515625" style="65" customWidth="1"/>
    <col min="6407" max="6656" width="9.140625" style="65"/>
    <col min="6657" max="6657" width="19.140625" style="65" bestFit="1" customWidth="1"/>
    <col min="6658" max="6658" width="21.7109375" style="65" customWidth="1"/>
    <col min="6659" max="6659" width="12.85546875" style="65" customWidth="1"/>
    <col min="6660" max="6660" width="21.42578125" style="65" customWidth="1"/>
    <col min="6661" max="6661" width="22.7109375" style="65" customWidth="1"/>
    <col min="6662" max="6662" width="15.28515625" style="65" customWidth="1"/>
    <col min="6663" max="6912" width="9.140625" style="65"/>
    <col min="6913" max="6913" width="19.140625" style="65" bestFit="1" customWidth="1"/>
    <col min="6914" max="6914" width="21.7109375" style="65" customWidth="1"/>
    <col min="6915" max="6915" width="12.85546875" style="65" customWidth="1"/>
    <col min="6916" max="6916" width="21.42578125" style="65" customWidth="1"/>
    <col min="6917" max="6917" width="22.7109375" style="65" customWidth="1"/>
    <col min="6918" max="6918" width="15.28515625" style="65" customWidth="1"/>
    <col min="6919" max="7168" width="9.140625" style="65"/>
    <col min="7169" max="7169" width="19.140625" style="65" bestFit="1" customWidth="1"/>
    <col min="7170" max="7170" width="21.7109375" style="65" customWidth="1"/>
    <col min="7171" max="7171" width="12.85546875" style="65" customWidth="1"/>
    <col min="7172" max="7172" width="21.42578125" style="65" customWidth="1"/>
    <col min="7173" max="7173" width="22.7109375" style="65" customWidth="1"/>
    <col min="7174" max="7174" width="15.28515625" style="65" customWidth="1"/>
    <col min="7175" max="7424" width="9.140625" style="65"/>
    <col min="7425" max="7425" width="19.140625" style="65" bestFit="1" customWidth="1"/>
    <col min="7426" max="7426" width="21.7109375" style="65" customWidth="1"/>
    <col min="7427" max="7427" width="12.85546875" style="65" customWidth="1"/>
    <col min="7428" max="7428" width="21.42578125" style="65" customWidth="1"/>
    <col min="7429" max="7429" width="22.7109375" style="65" customWidth="1"/>
    <col min="7430" max="7430" width="15.28515625" style="65" customWidth="1"/>
    <col min="7431" max="7680" width="9.140625" style="65"/>
    <col min="7681" max="7681" width="19.140625" style="65" bestFit="1" customWidth="1"/>
    <col min="7682" max="7682" width="21.7109375" style="65" customWidth="1"/>
    <col min="7683" max="7683" width="12.85546875" style="65" customWidth="1"/>
    <col min="7684" max="7684" width="21.42578125" style="65" customWidth="1"/>
    <col min="7685" max="7685" width="22.7109375" style="65" customWidth="1"/>
    <col min="7686" max="7686" width="15.28515625" style="65" customWidth="1"/>
    <col min="7687" max="7936" width="9.140625" style="65"/>
    <col min="7937" max="7937" width="19.140625" style="65" bestFit="1" customWidth="1"/>
    <col min="7938" max="7938" width="21.7109375" style="65" customWidth="1"/>
    <col min="7939" max="7939" width="12.85546875" style="65" customWidth="1"/>
    <col min="7940" max="7940" width="21.42578125" style="65" customWidth="1"/>
    <col min="7941" max="7941" width="22.7109375" style="65" customWidth="1"/>
    <col min="7942" max="7942" width="15.28515625" style="65" customWidth="1"/>
    <col min="7943" max="8192" width="9.140625" style="65"/>
    <col min="8193" max="8193" width="19.140625" style="65" bestFit="1" customWidth="1"/>
    <col min="8194" max="8194" width="21.7109375" style="65" customWidth="1"/>
    <col min="8195" max="8195" width="12.85546875" style="65" customWidth="1"/>
    <col min="8196" max="8196" width="21.42578125" style="65" customWidth="1"/>
    <col min="8197" max="8197" width="22.7109375" style="65" customWidth="1"/>
    <col min="8198" max="8198" width="15.28515625" style="65" customWidth="1"/>
    <col min="8199" max="8448" width="9.140625" style="65"/>
    <col min="8449" max="8449" width="19.140625" style="65" bestFit="1" customWidth="1"/>
    <col min="8450" max="8450" width="21.7109375" style="65" customWidth="1"/>
    <col min="8451" max="8451" width="12.85546875" style="65" customWidth="1"/>
    <col min="8452" max="8452" width="21.42578125" style="65" customWidth="1"/>
    <col min="8453" max="8453" width="22.7109375" style="65" customWidth="1"/>
    <col min="8454" max="8454" width="15.28515625" style="65" customWidth="1"/>
    <col min="8455" max="8704" width="9.140625" style="65"/>
    <col min="8705" max="8705" width="19.140625" style="65" bestFit="1" customWidth="1"/>
    <col min="8706" max="8706" width="21.7109375" style="65" customWidth="1"/>
    <col min="8707" max="8707" width="12.85546875" style="65" customWidth="1"/>
    <col min="8708" max="8708" width="21.42578125" style="65" customWidth="1"/>
    <col min="8709" max="8709" width="22.7109375" style="65" customWidth="1"/>
    <col min="8710" max="8710" width="15.28515625" style="65" customWidth="1"/>
    <col min="8711" max="8960" width="9.140625" style="65"/>
    <col min="8961" max="8961" width="19.140625" style="65" bestFit="1" customWidth="1"/>
    <col min="8962" max="8962" width="21.7109375" style="65" customWidth="1"/>
    <col min="8963" max="8963" width="12.85546875" style="65" customWidth="1"/>
    <col min="8964" max="8964" width="21.42578125" style="65" customWidth="1"/>
    <col min="8965" max="8965" width="22.7109375" style="65" customWidth="1"/>
    <col min="8966" max="8966" width="15.28515625" style="65" customWidth="1"/>
    <col min="8967" max="9216" width="9.140625" style="65"/>
    <col min="9217" max="9217" width="19.140625" style="65" bestFit="1" customWidth="1"/>
    <col min="9218" max="9218" width="21.7109375" style="65" customWidth="1"/>
    <col min="9219" max="9219" width="12.85546875" style="65" customWidth="1"/>
    <col min="9220" max="9220" width="21.42578125" style="65" customWidth="1"/>
    <col min="9221" max="9221" width="22.7109375" style="65" customWidth="1"/>
    <col min="9222" max="9222" width="15.28515625" style="65" customWidth="1"/>
    <col min="9223" max="9472" width="9.140625" style="65"/>
    <col min="9473" max="9473" width="19.140625" style="65" bestFit="1" customWidth="1"/>
    <col min="9474" max="9474" width="21.7109375" style="65" customWidth="1"/>
    <col min="9475" max="9475" width="12.85546875" style="65" customWidth="1"/>
    <col min="9476" max="9476" width="21.42578125" style="65" customWidth="1"/>
    <col min="9477" max="9477" width="22.7109375" style="65" customWidth="1"/>
    <col min="9478" max="9478" width="15.28515625" style="65" customWidth="1"/>
    <col min="9479" max="9728" width="9.140625" style="65"/>
    <col min="9729" max="9729" width="19.140625" style="65" bestFit="1" customWidth="1"/>
    <col min="9730" max="9730" width="21.7109375" style="65" customWidth="1"/>
    <col min="9731" max="9731" width="12.85546875" style="65" customWidth="1"/>
    <col min="9732" max="9732" width="21.42578125" style="65" customWidth="1"/>
    <col min="9733" max="9733" width="22.7109375" style="65" customWidth="1"/>
    <col min="9734" max="9734" width="15.28515625" style="65" customWidth="1"/>
    <col min="9735" max="9984" width="9.140625" style="65"/>
    <col min="9985" max="9985" width="19.140625" style="65" bestFit="1" customWidth="1"/>
    <col min="9986" max="9986" width="21.7109375" style="65" customWidth="1"/>
    <col min="9987" max="9987" width="12.85546875" style="65" customWidth="1"/>
    <col min="9988" max="9988" width="21.42578125" style="65" customWidth="1"/>
    <col min="9989" max="9989" width="22.7109375" style="65" customWidth="1"/>
    <col min="9990" max="9990" width="15.28515625" style="65" customWidth="1"/>
    <col min="9991" max="10240" width="9.140625" style="65"/>
    <col min="10241" max="10241" width="19.140625" style="65" bestFit="1" customWidth="1"/>
    <col min="10242" max="10242" width="21.7109375" style="65" customWidth="1"/>
    <col min="10243" max="10243" width="12.85546875" style="65" customWidth="1"/>
    <col min="10244" max="10244" width="21.42578125" style="65" customWidth="1"/>
    <col min="10245" max="10245" width="22.7109375" style="65" customWidth="1"/>
    <col min="10246" max="10246" width="15.28515625" style="65" customWidth="1"/>
    <col min="10247" max="10496" width="9.140625" style="65"/>
    <col min="10497" max="10497" width="19.140625" style="65" bestFit="1" customWidth="1"/>
    <col min="10498" max="10498" width="21.7109375" style="65" customWidth="1"/>
    <col min="10499" max="10499" width="12.85546875" style="65" customWidth="1"/>
    <col min="10500" max="10500" width="21.42578125" style="65" customWidth="1"/>
    <col min="10501" max="10501" width="22.7109375" style="65" customWidth="1"/>
    <col min="10502" max="10502" width="15.28515625" style="65" customWidth="1"/>
    <col min="10503" max="10752" width="9.140625" style="65"/>
    <col min="10753" max="10753" width="19.140625" style="65" bestFit="1" customWidth="1"/>
    <col min="10754" max="10754" width="21.7109375" style="65" customWidth="1"/>
    <col min="10755" max="10755" width="12.85546875" style="65" customWidth="1"/>
    <col min="10756" max="10756" width="21.42578125" style="65" customWidth="1"/>
    <col min="10757" max="10757" width="22.7109375" style="65" customWidth="1"/>
    <col min="10758" max="10758" width="15.28515625" style="65" customWidth="1"/>
    <col min="10759" max="11008" width="9.140625" style="65"/>
    <col min="11009" max="11009" width="19.140625" style="65" bestFit="1" customWidth="1"/>
    <col min="11010" max="11010" width="21.7109375" style="65" customWidth="1"/>
    <col min="11011" max="11011" width="12.85546875" style="65" customWidth="1"/>
    <col min="11012" max="11012" width="21.42578125" style="65" customWidth="1"/>
    <col min="11013" max="11013" width="22.7109375" style="65" customWidth="1"/>
    <col min="11014" max="11014" width="15.28515625" style="65" customWidth="1"/>
    <col min="11015" max="11264" width="9.140625" style="65"/>
    <col min="11265" max="11265" width="19.140625" style="65" bestFit="1" customWidth="1"/>
    <col min="11266" max="11266" width="21.7109375" style="65" customWidth="1"/>
    <col min="11267" max="11267" width="12.85546875" style="65" customWidth="1"/>
    <col min="11268" max="11268" width="21.42578125" style="65" customWidth="1"/>
    <col min="11269" max="11269" width="22.7109375" style="65" customWidth="1"/>
    <col min="11270" max="11270" width="15.28515625" style="65" customWidth="1"/>
    <col min="11271" max="11520" width="9.140625" style="65"/>
    <col min="11521" max="11521" width="19.140625" style="65" bestFit="1" customWidth="1"/>
    <col min="11522" max="11522" width="21.7109375" style="65" customWidth="1"/>
    <col min="11523" max="11523" width="12.85546875" style="65" customWidth="1"/>
    <col min="11524" max="11524" width="21.42578125" style="65" customWidth="1"/>
    <col min="11525" max="11525" width="22.7109375" style="65" customWidth="1"/>
    <col min="11526" max="11526" width="15.28515625" style="65" customWidth="1"/>
    <col min="11527" max="11776" width="9.140625" style="65"/>
    <col min="11777" max="11777" width="19.140625" style="65" bestFit="1" customWidth="1"/>
    <col min="11778" max="11778" width="21.7109375" style="65" customWidth="1"/>
    <col min="11779" max="11779" width="12.85546875" style="65" customWidth="1"/>
    <col min="11780" max="11780" width="21.42578125" style="65" customWidth="1"/>
    <col min="11781" max="11781" width="22.7109375" style="65" customWidth="1"/>
    <col min="11782" max="11782" width="15.28515625" style="65" customWidth="1"/>
    <col min="11783" max="12032" width="9.140625" style="65"/>
    <col min="12033" max="12033" width="19.140625" style="65" bestFit="1" customWidth="1"/>
    <col min="12034" max="12034" width="21.7109375" style="65" customWidth="1"/>
    <col min="12035" max="12035" width="12.85546875" style="65" customWidth="1"/>
    <col min="12036" max="12036" width="21.42578125" style="65" customWidth="1"/>
    <col min="12037" max="12037" width="22.7109375" style="65" customWidth="1"/>
    <col min="12038" max="12038" width="15.28515625" style="65" customWidth="1"/>
    <col min="12039" max="12288" width="9.140625" style="65"/>
    <col min="12289" max="12289" width="19.140625" style="65" bestFit="1" customWidth="1"/>
    <col min="12290" max="12290" width="21.7109375" style="65" customWidth="1"/>
    <col min="12291" max="12291" width="12.85546875" style="65" customWidth="1"/>
    <col min="12292" max="12292" width="21.42578125" style="65" customWidth="1"/>
    <col min="12293" max="12293" width="22.7109375" style="65" customWidth="1"/>
    <col min="12294" max="12294" width="15.28515625" style="65" customWidth="1"/>
    <col min="12295" max="12544" width="9.140625" style="65"/>
    <col min="12545" max="12545" width="19.140625" style="65" bestFit="1" customWidth="1"/>
    <col min="12546" max="12546" width="21.7109375" style="65" customWidth="1"/>
    <col min="12547" max="12547" width="12.85546875" style="65" customWidth="1"/>
    <col min="12548" max="12548" width="21.42578125" style="65" customWidth="1"/>
    <col min="12549" max="12549" width="22.7109375" style="65" customWidth="1"/>
    <col min="12550" max="12550" width="15.28515625" style="65" customWidth="1"/>
    <col min="12551" max="12800" width="9.140625" style="65"/>
    <col min="12801" max="12801" width="19.140625" style="65" bestFit="1" customWidth="1"/>
    <col min="12802" max="12802" width="21.7109375" style="65" customWidth="1"/>
    <col min="12803" max="12803" width="12.85546875" style="65" customWidth="1"/>
    <col min="12804" max="12804" width="21.42578125" style="65" customWidth="1"/>
    <col min="12805" max="12805" width="22.7109375" style="65" customWidth="1"/>
    <col min="12806" max="12806" width="15.28515625" style="65" customWidth="1"/>
    <col min="12807" max="13056" width="9.140625" style="65"/>
    <col min="13057" max="13057" width="19.140625" style="65" bestFit="1" customWidth="1"/>
    <col min="13058" max="13058" width="21.7109375" style="65" customWidth="1"/>
    <col min="13059" max="13059" width="12.85546875" style="65" customWidth="1"/>
    <col min="13060" max="13060" width="21.42578125" style="65" customWidth="1"/>
    <col min="13061" max="13061" width="22.7109375" style="65" customWidth="1"/>
    <col min="13062" max="13062" width="15.28515625" style="65" customWidth="1"/>
    <col min="13063" max="13312" width="9.140625" style="65"/>
    <col min="13313" max="13313" width="19.140625" style="65" bestFit="1" customWidth="1"/>
    <col min="13314" max="13314" width="21.7109375" style="65" customWidth="1"/>
    <col min="13315" max="13315" width="12.85546875" style="65" customWidth="1"/>
    <col min="13316" max="13316" width="21.42578125" style="65" customWidth="1"/>
    <col min="13317" max="13317" width="22.7109375" style="65" customWidth="1"/>
    <col min="13318" max="13318" width="15.28515625" style="65" customWidth="1"/>
    <col min="13319" max="13568" width="9.140625" style="65"/>
    <col min="13569" max="13569" width="19.140625" style="65" bestFit="1" customWidth="1"/>
    <col min="13570" max="13570" width="21.7109375" style="65" customWidth="1"/>
    <col min="13571" max="13571" width="12.85546875" style="65" customWidth="1"/>
    <col min="13572" max="13572" width="21.42578125" style="65" customWidth="1"/>
    <col min="13573" max="13573" width="22.7109375" style="65" customWidth="1"/>
    <col min="13574" max="13574" width="15.28515625" style="65" customWidth="1"/>
    <col min="13575" max="13824" width="9.140625" style="65"/>
    <col min="13825" max="13825" width="19.140625" style="65" bestFit="1" customWidth="1"/>
    <col min="13826" max="13826" width="21.7109375" style="65" customWidth="1"/>
    <col min="13827" max="13827" width="12.85546875" style="65" customWidth="1"/>
    <col min="13828" max="13828" width="21.42578125" style="65" customWidth="1"/>
    <col min="13829" max="13829" width="22.7109375" style="65" customWidth="1"/>
    <col min="13830" max="13830" width="15.28515625" style="65" customWidth="1"/>
    <col min="13831" max="14080" width="9.140625" style="65"/>
    <col min="14081" max="14081" width="19.140625" style="65" bestFit="1" customWidth="1"/>
    <col min="14082" max="14082" width="21.7109375" style="65" customWidth="1"/>
    <col min="14083" max="14083" width="12.85546875" style="65" customWidth="1"/>
    <col min="14084" max="14084" width="21.42578125" style="65" customWidth="1"/>
    <col min="14085" max="14085" width="22.7109375" style="65" customWidth="1"/>
    <col min="14086" max="14086" width="15.28515625" style="65" customWidth="1"/>
    <col min="14087" max="14336" width="9.140625" style="65"/>
    <col min="14337" max="14337" width="19.140625" style="65" bestFit="1" customWidth="1"/>
    <col min="14338" max="14338" width="21.7109375" style="65" customWidth="1"/>
    <col min="14339" max="14339" width="12.85546875" style="65" customWidth="1"/>
    <col min="14340" max="14340" width="21.42578125" style="65" customWidth="1"/>
    <col min="14341" max="14341" width="22.7109375" style="65" customWidth="1"/>
    <col min="14342" max="14342" width="15.28515625" style="65" customWidth="1"/>
    <col min="14343" max="14592" width="9.140625" style="65"/>
    <col min="14593" max="14593" width="19.140625" style="65" bestFit="1" customWidth="1"/>
    <col min="14594" max="14594" width="21.7109375" style="65" customWidth="1"/>
    <col min="14595" max="14595" width="12.85546875" style="65" customWidth="1"/>
    <col min="14596" max="14596" width="21.42578125" style="65" customWidth="1"/>
    <col min="14597" max="14597" width="22.7109375" style="65" customWidth="1"/>
    <col min="14598" max="14598" width="15.28515625" style="65" customWidth="1"/>
    <col min="14599" max="14848" width="9.140625" style="65"/>
    <col min="14849" max="14849" width="19.140625" style="65" bestFit="1" customWidth="1"/>
    <col min="14850" max="14850" width="21.7109375" style="65" customWidth="1"/>
    <col min="14851" max="14851" width="12.85546875" style="65" customWidth="1"/>
    <col min="14852" max="14852" width="21.42578125" style="65" customWidth="1"/>
    <col min="14853" max="14853" width="22.7109375" style="65" customWidth="1"/>
    <col min="14854" max="14854" width="15.28515625" style="65" customWidth="1"/>
    <col min="14855" max="15104" width="9.140625" style="65"/>
    <col min="15105" max="15105" width="19.140625" style="65" bestFit="1" customWidth="1"/>
    <col min="15106" max="15106" width="21.7109375" style="65" customWidth="1"/>
    <col min="15107" max="15107" width="12.85546875" style="65" customWidth="1"/>
    <col min="15108" max="15108" width="21.42578125" style="65" customWidth="1"/>
    <col min="15109" max="15109" width="22.7109375" style="65" customWidth="1"/>
    <col min="15110" max="15110" width="15.28515625" style="65" customWidth="1"/>
    <col min="15111" max="15360" width="9.140625" style="65"/>
    <col min="15361" max="15361" width="19.140625" style="65" bestFit="1" customWidth="1"/>
    <col min="15362" max="15362" width="21.7109375" style="65" customWidth="1"/>
    <col min="15363" max="15363" width="12.85546875" style="65" customWidth="1"/>
    <col min="15364" max="15364" width="21.42578125" style="65" customWidth="1"/>
    <col min="15365" max="15365" width="22.7109375" style="65" customWidth="1"/>
    <col min="15366" max="15366" width="15.28515625" style="65" customWidth="1"/>
    <col min="15367" max="15616" width="9.140625" style="65"/>
    <col min="15617" max="15617" width="19.140625" style="65" bestFit="1" customWidth="1"/>
    <col min="15618" max="15618" width="21.7109375" style="65" customWidth="1"/>
    <col min="15619" max="15619" width="12.85546875" style="65" customWidth="1"/>
    <col min="15620" max="15620" width="21.42578125" style="65" customWidth="1"/>
    <col min="15621" max="15621" width="22.7109375" style="65" customWidth="1"/>
    <col min="15622" max="15622" width="15.28515625" style="65" customWidth="1"/>
    <col min="15623" max="15872" width="9.140625" style="65"/>
    <col min="15873" max="15873" width="19.140625" style="65" bestFit="1" customWidth="1"/>
    <col min="15874" max="15874" width="21.7109375" style="65" customWidth="1"/>
    <col min="15875" max="15875" width="12.85546875" style="65" customWidth="1"/>
    <col min="15876" max="15876" width="21.42578125" style="65" customWidth="1"/>
    <col min="15877" max="15877" width="22.7109375" style="65" customWidth="1"/>
    <col min="15878" max="15878" width="15.28515625" style="65" customWidth="1"/>
    <col min="15879" max="16128" width="9.140625" style="65"/>
    <col min="16129" max="16129" width="19.140625" style="65" bestFit="1" customWidth="1"/>
    <col min="16130" max="16130" width="21.7109375" style="65" customWidth="1"/>
    <col min="16131" max="16131" width="12.85546875" style="65" customWidth="1"/>
    <col min="16132" max="16132" width="21.42578125" style="65" customWidth="1"/>
    <col min="16133" max="16133" width="22.7109375" style="65" customWidth="1"/>
    <col min="16134" max="16134" width="15.28515625" style="65" customWidth="1"/>
    <col min="16135" max="16384" width="9.140625" style="65"/>
  </cols>
  <sheetData>
    <row r="1" spans="1:6" ht="23.25" x14ac:dyDescent="0.5">
      <c r="A1" s="114" t="s">
        <v>87</v>
      </c>
      <c r="B1" s="114"/>
      <c r="C1" s="114"/>
      <c r="D1" s="114"/>
      <c r="E1" s="114"/>
      <c r="F1" s="114"/>
    </row>
    <row r="2" spans="1:6" ht="23.25" x14ac:dyDescent="0.5">
      <c r="A2" s="115" t="s">
        <v>273</v>
      </c>
      <c r="B2" s="115"/>
      <c r="C2" s="115"/>
      <c r="D2" s="115"/>
      <c r="E2" s="115"/>
      <c r="F2" s="115"/>
    </row>
    <row r="3" spans="1:6" ht="23.25" x14ac:dyDescent="0.5">
      <c r="A3" s="115"/>
      <c r="B3" s="115"/>
      <c r="C3" s="115"/>
      <c r="D3" s="115"/>
      <c r="E3" s="115"/>
      <c r="F3" s="115"/>
    </row>
    <row r="4" spans="1:6" ht="21" x14ac:dyDescent="0.35">
      <c r="A4" s="66" t="s">
        <v>274</v>
      </c>
      <c r="B4" s="66" t="s">
        <v>89</v>
      </c>
      <c r="C4" s="66" t="s">
        <v>275</v>
      </c>
      <c r="D4" s="66" t="s">
        <v>91</v>
      </c>
      <c r="E4" s="66" t="s">
        <v>41</v>
      </c>
      <c r="F4" s="66" t="s">
        <v>276</v>
      </c>
    </row>
    <row r="5" spans="1:6" ht="21" x14ac:dyDescent="0.35">
      <c r="A5" s="66" t="s">
        <v>70</v>
      </c>
      <c r="B5" s="67" t="s">
        <v>70</v>
      </c>
      <c r="C5" s="67" t="s">
        <v>70</v>
      </c>
      <c r="D5" s="66" t="s">
        <v>277</v>
      </c>
      <c r="E5" s="66"/>
      <c r="F5" s="68">
        <v>2280</v>
      </c>
    </row>
    <row r="6" spans="1:6" ht="21" x14ac:dyDescent="0.35">
      <c r="A6" s="108" t="s">
        <v>278</v>
      </c>
      <c r="B6" s="80" t="s">
        <v>98</v>
      </c>
      <c r="C6" s="81" t="s">
        <v>2</v>
      </c>
      <c r="D6" s="110" t="s">
        <v>279</v>
      </c>
      <c r="E6" s="111"/>
      <c r="F6" s="69">
        <f>218180-215816</f>
        <v>2364</v>
      </c>
    </row>
    <row r="7" spans="1:6" ht="21" x14ac:dyDescent="0.35">
      <c r="A7" s="109"/>
      <c r="B7" s="80" t="s">
        <v>133</v>
      </c>
      <c r="C7" s="81" t="s">
        <v>2</v>
      </c>
      <c r="D7" s="110" t="s">
        <v>279</v>
      </c>
      <c r="E7" s="111"/>
      <c r="F7" s="78">
        <f>122500-116086</f>
        <v>6414</v>
      </c>
    </row>
    <row r="8" spans="1:6" ht="21" x14ac:dyDescent="0.35">
      <c r="A8" s="108" t="s">
        <v>280</v>
      </c>
      <c r="B8" s="108" t="s">
        <v>281</v>
      </c>
      <c r="C8" s="81" t="s">
        <v>2</v>
      </c>
      <c r="D8" s="110" t="s">
        <v>279</v>
      </c>
      <c r="E8" s="111"/>
      <c r="F8" s="78">
        <f>201580-183620</f>
        <v>17960</v>
      </c>
    </row>
    <row r="9" spans="1:6" ht="21" x14ac:dyDescent="0.35">
      <c r="A9" s="109"/>
      <c r="B9" s="109"/>
      <c r="C9" s="79"/>
      <c r="D9" s="81" t="s">
        <v>104</v>
      </c>
      <c r="E9" s="81"/>
      <c r="F9" s="78">
        <f>42700+9945.23-974.77</f>
        <v>51670.46</v>
      </c>
    </row>
    <row r="10" spans="1:6" ht="42" x14ac:dyDescent="0.35">
      <c r="A10" s="80" t="s">
        <v>282</v>
      </c>
      <c r="B10" s="81" t="s">
        <v>283</v>
      </c>
      <c r="C10" s="81" t="s">
        <v>2</v>
      </c>
      <c r="D10" s="110" t="s">
        <v>279</v>
      </c>
      <c r="E10" s="111"/>
      <c r="F10" s="78">
        <f>78000-75911</f>
        <v>2089</v>
      </c>
    </row>
    <row r="11" spans="1:6" ht="42" x14ac:dyDescent="0.35">
      <c r="A11" s="80" t="s">
        <v>282</v>
      </c>
      <c r="B11" s="81" t="s">
        <v>284</v>
      </c>
      <c r="C11" s="81" t="s">
        <v>7</v>
      </c>
      <c r="D11" s="81" t="s">
        <v>186</v>
      </c>
      <c r="E11" s="81" t="s">
        <v>285</v>
      </c>
      <c r="F11" s="78">
        <f>2500000-2480000</f>
        <v>20000</v>
      </c>
    </row>
    <row r="12" spans="1:6" ht="42" x14ac:dyDescent="0.35">
      <c r="A12" s="80" t="s">
        <v>282</v>
      </c>
      <c r="B12" s="81" t="s">
        <v>153</v>
      </c>
      <c r="C12" s="81" t="s">
        <v>8</v>
      </c>
      <c r="D12" s="81" t="s">
        <v>60</v>
      </c>
      <c r="E12" s="81" t="s">
        <v>286</v>
      </c>
      <c r="F12" s="78">
        <f>690000-688000</f>
        <v>2000</v>
      </c>
    </row>
    <row r="13" spans="1:6" x14ac:dyDescent="0.35">
      <c r="A13" s="112" t="s">
        <v>282</v>
      </c>
      <c r="B13" s="113" t="s">
        <v>153</v>
      </c>
      <c r="C13" s="113" t="s">
        <v>8</v>
      </c>
      <c r="D13" s="113" t="s">
        <v>60</v>
      </c>
      <c r="E13" s="113" t="s">
        <v>287</v>
      </c>
      <c r="F13" s="104">
        <f>700000-699000</f>
        <v>1000</v>
      </c>
    </row>
    <row r="14" spans="1:6" ht="25.5" customHeight="1" x14ac:dyDescent="0.35">
      <c r="A14" s="112"/>
      <c r="B14" s="113"/>
      <c r="C14" s="113"/>
      <c r="D14" s="113"/>
      <c r="E14" s="113"/>
      <c r="F14" s="104"/>
    </row>
    <row r="15" spans="1:6" ht="63" x14ac:dyDescent="0.35">
      <c r="A15" s="80" t="s">
        <v>282</v>
      </c>
      <c r="B15" s="81" t="s">
        <v>153</v>
      </c>
      <c r="C15" s="81" t="s">
        <v>8</v>
      </c>
      <c r="D15" s="81" t="s">
        <v>60</v>
      </c>
      <c r="E15" s="81" t="s">
        <v>288</v>
      </c>
      <c r="F15" s="78">
        <f>696000-690000</f>
        <v>6000</v>
      </c>
    </row>
    <row r="16" spans="1:6" ht="24" thickBot="1" x14ac:dyDescent="0.55000000000000004">
      <c r="A16" s="105" t="s">
        <v>40</v>
      </c>
      <c r="B16" s="106"/>
      <c r="C16" s="106"/>
      <c r="D16" s="106"/>
      <c r="E16" s="107"/>
      <c r="F16" s="70">
        <f>SUM(F5:F15)</f>
        <v>111777.45999999999</v>
      </c>
    </row>
    <row r="17" ht="17.25" thickTop="1" x14ac:dyDescent="0.35"/>
  </sheetData>
  <mergeCells count="17">
    <mergeCell ref="A1:F1"/>
    <mergeCell ref="A2:F2"/>
    <mergeCell ref="A3:F3"/>
    <mergeCell ref="A6:A7"/>
    <mergeCell ref="D6:E6"/>
    <mergeCell ref="D7:E7"/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</mergeCells>
  <pageMargins left="0.7" right="0.7" top="0.75" bottom="0.75" header="0.3" footer="0.3"/>
  <pageSetup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รายรับ </vt:lpstr>
      <vt:lpstr>จ่าย</vt:lpstr>
      <vt:lpstr>Sheet1</vt:lpstr>
      <vt:lpstr>จ่าย!Print_Titles</vt:lpstr>
      <vt:lpstr>'รายรับ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</dc:creator>
  <cp:lastModifiedBy>admin1</cp:lastModifiedBy>
  <cp:lastPrinted>2017-07-18T08:31:28Z</cp:lastPrinted>
  <dcterms:created xsi:type="dcterms:W3CDTF">2002-08-14T04:47:21Z</dcterms:created>
  <dcterms:modified xsi:type="dcterms:W3CDTF">2017-07-18T08:32:59Z</dcterms:modified>
</cp:coreProperties>
</file>